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-54" sheetId="4" r:id="rId1"/>
  </sheets>
  <calcPr calcId="124519" calcOnSave="0"/>
</workbook>
</file>

<file path=xl/calcChain.xml><?xml version="1.0" encoding="utf-8"?>
<calcChain xmlns="http://schemas.openxmlformats.org/spreadsheetml/2006/main">
  <c r="C38" i="4"/>
  <c r="E36"/>
  <c r="D36"/>
  <c r="C36" s="1"/>
  <c r="D34"/>
  <c r="C34"/>
  <c r="D33"/>
  <c r="C33"/>
  <c r="E31"/>
  <c r="C31" s="1"/>
  <c r="C35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6"/>
  <c r="D17" s="1"/>
  <c r="D15"/>
  <c r="D31" l="1"/>
  <c r="D35" s="1"/>
  <c r="E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<sst xmlns="http://schemas.openxmlformats.org/spreadsheetml/2006/main" count="50" uniqueCount="44">
  <si>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</si>
  <si>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</si>
  <si>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</si>
  <si>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</si>
  <si>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</si>
  <si>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</si>
  <si>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</si>
  <si>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</si>
  <si>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</si>
  <si>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</si>
  <si>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</si>
  <si>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</si>
  <si>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</si>
  <si>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</si>
  <si>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</si>
  <si>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</si>
  <si>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</si>
  <si>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</si>
  <si>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</si>
  <si>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</si>
  <si>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</si>
  <si>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</si>
  <si>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</si>
  <si>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</si>
  <si>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</si>
  <si>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</si>
  <si>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</si>
  <si>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</si>
  <si>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</si>
  <si>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</si>
  <si>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</si>
  <si>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</si>
  <si>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</si>
  <si>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</si>
  <si>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</si>
  <si>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</si>
  <si>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</si>
  <si>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</si>
  <si>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</si>
  <si>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</si>
  <si>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</si>
  <si>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</si>
  <si>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54 микрорайон №  1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</si>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</sst>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G11" sqref="G1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0" bestFit="1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6"/>
      <c r="G7" s="16"/>
      <c r="H7" s="1"/>
      <c r="I7" s="1"/>
    </row>
    <row r="8" spans="1:9">
      <c r="A8" s="23" t="s">
        <v>42</v>
      </c>
      <c r="B8" s="23"/>
      <c r="C8" s="23"/>
      <c r="D8" s="23"/>
      <c r="E8" s="23"/>
      <c r="F8" s="16"/>
      <c r="G8" s="16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751.7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241927.12800000003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241927.12800000003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241927.12800000003</v>
      </c>
      <c r="E17" s="13"/>
      <c r="F17" s="1"/>
      <c r="G17" s="17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8" t="s">
        <v>27</v>
      </c>
      <c r="B21" s="12" t="s">
        <v>26</v>
      </c>
      <c r="C21" s="21">
        <f>D21*D12</f>
        <v>73155.444000000003</v>
      </c>
      <c r="D21" s="19">
        <f>E21*D10</f>
        <v>6096.2870000000003</v>
      </c>
      <c r="E21" s="19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33736.296000000002</v>
      </c>
      <c r="D23" s="14">
        <f>E23*D10</f>
        <v>2811.3580000000002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29564.361000000001</v>
      </c>
      <c r="D24" s="14">
        <f>E24*D10</f>
        <v>3284.9290000000001</v>
      </c>
      <c r="E24" s="15">
        <v>4.37</v>
      </c>
      <c r="F24" s="1"/>
      <c r="G24" s="1"/>
      <c r="H24" s="1"/>
      <c r="I24" s="1"/>
    </row>
    <row r="25" spans="1:9" ht="29.25">
      <c r="A25" s="18" t="s">
        <v>34</v>
      </c>
      <c r="B25" s="9" t="s">
        <v>32</v>
      </c>
      <c r="C25" s="19">
        <f>D25*D12</f>
        <v>56648.111999999994</v>
      </c>
      <c r="D25" s="19">
        <f>E25*D10</f>
        <v>4720.6759999999995</v>
      </c>
      <c r="E25" s="21">
        <f>E27+E28+E29</f>
        <v>6.2799999999999994</v>
      </c>
      <c r="F25" s="1"/>
      <c r="G25" s="1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27196.505999999998</v>
      </c>
      <c r="D27" s="14">
        <f>E27*D10</f>
        <v>3021.8339999999998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338.26499999999999</v>
      </c>
      <c r="D28" s="14">
        <f>E28*D10</f>
        <v>37.585000000000001</v>
      </c>
      <c r="E28" s="15">
        <f>0.03+0.02</f>
        <v>0.05</v>
      </c>
      <c r="F28" s="1"/>
      <c r="G28" s="1"/>
      <c r="H28" s="1"/>
      <c r="I28" s="1"/>
    </row>
    <row r="29" spans="1:9">
      <c r="A29" s="10" t="s">
        <v>37</v>
      </c>
      <c r="B29" s="8" t="s">
        <v>29</v>
      </c>
      <c r="C29" s="14">
        <f>D29*9</f>
        <v>14951.313</v>
      </c>
      <c r="D29" s="14">
        <f>E29*D10</f>
        <v>1661.2570000000001</v>
      </c>
      <c r="E29" s="15">
        <v>2.21</v>
      </c>
      <c r="F29" s="1"/>
      <c r="G29" s="1"/>
      <c r="H29" s="1"/>
      <c r="I29" s="1"/>
    </row>
    <row r="30" spans="1:9">
      <c r="A30" s="18" t="s">
        <v>38</v>
      </c>
      <c r="B30" s="12" t="s">
        <v>22</v>
      </c>
      <c r="C30" s="21">
        <f>D30*D12</f>
        <v>63774.228000000003</v>
      </c>
      <c r="D30" s="19">
        <f>E30*D10</f>
        <v>5314.5190000000002</v>
      </c>
      <c r="E30" s="21">
        <v>7.07</v>
      </c>
      <c r="F30" s="1"/>
      <c r="G30" s="1"/>
      <c r="H30" s="1"/>
      <c r="I30" s="1"/>
    </row>
    <row r="31" spans="1:9" ht="28.5">
      <c r="A31" s="18" t="s">
        <v>39</v>
      </c>
      <c r="B31" s="22" t="s">
        <v>40</v>
      </c>
      <c r="C31" s="19">
        <f>E31*D12*D10</f>
        <v>48344.184331200006</v>
      </c>
      <c r="D31" s="19">
        <f>E31*D10</f>
        <v>4028.6820276000003</v>
      </c>
      <c r="E31" s="19">
        <f>E33+E34+E35+E36</f>
        <v>5.3594280000000003</v>
      </c>
      <c r="F31" s="1"/>
      <c r="G31" s="1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7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36161.757888888897</v>
      </c>
      <c r="D35" s="14">
        <f>D31-D33-D34-D36</f>
        <v>2912.9740987654327</v>
      </c>
      <c r="E35" s="14">
        <v>3.58</v>
      </c>
      <c r="F35" s="1"/>
      <c r="G35" s="17"/>
      <c r="H35" s="1"/>
      <c r="I35" s="1"/>
    </row>
    <row r="36" spans="1:9">
      <c r="A36" s="10" t="s">
        <v>18</v>
      </c>
      <c r="B36" s="8" t="s">
        <v>23</v>
      </c>
      <c r="C36" s="15">
        <f>D36*D12</f>
        <v>8564.2203312000001</v>
      </c>
      <c r="D36" s="14">
        <f>(E36*D10)</f>
        <v>713.68502760000001</v>
      </c>
      <c r="E36" s="14">
        <f>D11*3%*1.18</f>
        <v>0.94942799999999994</v>
      </c>
      <c r="F36" s="1"/>
      <c r="G36" s="17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8"/>
      <c r="B38" s="12" t="s">
        <v>21</v>
      </c>
      <c r="C38" s="19">
        <f>C21+C30+C31+C25+5.16</f>
        <v>241927.12833120002</v>
      </c>
      <c r="D38" s="19">
        <f>D21+D30+D31+0.43+D25</f>
        <v>20160.5940276</v>
      </c>
      <c r="E38" s="19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7"/>
      <c r="D39" s="17"/>
      <c r="E39" s="1"/>
      <c r="F39" s="1"/>
      <c r="G39" s="1"/>
      <c r="H39" s="1"/>
      <c r="I39" s="1"/>
    </row>
    <row r="40" spans="1:9">
      <c r="A40" s="4"/>
      <c r="B40" s="1"/>
      <c r="C40" s="17"/>
      <c r="D40" s="17"/>
      <c r="E40" s="17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</sheetData>
  <mergeCells count="2">
    <mergeCell ref="A8:E8"/>
    <mergeCell ref="A7:E7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1-54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2018-02-01T05:25:14Z</dcterms:modified>
</cp:coreProperties>
</file>