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-54" sheetId="4" r:id="rId1"/>
  </sheets>
  <calcPr calcId="124519" calcOnSave="0"/>
</workbook>
</file>

<file path=xl/calcChain.xml><?xml version="1.0" encoding="utf-8"?>
<calcChain xmlns="http://schemas.openxmlformats.org/spreadsheetml/2006/main">
  <c r="C38" i="4"/>
  <c r="E36"/>
  <c r="D36"/>
  <c r="C36" s="1"/>
  <c r="D34"/>
  <c r="C34"/>
  <c r="D33"/>
  <c r="C33"/>
  <c r="E31"/>
  <c r="C31" s="1"/>
  <c r="C35" s="1"/>
  <c r="D30"/>
  <c r="C30"/>
  <c r="D29"/>
  <c r="C29" s="1"/>
  <c r="E28"/>
  <c r="D28"/>
  <c r="C28" s="1"/>
  <c r="D27"/>
  <c r="C27" s="1"/>
  <c r="E25"/>
  <c r="D25" s="1"/>
  <c r="C25" s="1"/>
  <c r="D24"/>
  <c r="C24"/>
  <c r="D23"/>
  <c r="C23"/>
  <c r="E21"/>
  <c r="D21"/>
  <c r="C21" s="1"/>
  <c r="D16"/>
  <c r="D17" s="1"/>
  <c r="D15"/>
  <c r="D31" l="1"/>
  <c r="D35" s="1"/>
  <c r="E38"/>
  <c r="D38" l="1"/>
</calcChain>
</file>

<file path=xl/sharedStrings.xml><?xml version="1.0" encoding="utf-8"?>
<sst xmlns="http://schemas.openxmlformats.org/spreadsheetml/2006/main" count="50" uniqueCount="44">
  <si>
    <t>"УТВЕРЖДАЮ"</t>
  </si>
  <si>
    <t>Председатель</t>
  </si>
  <si>
    <t>НПО "Центральный"</t>
  </si>
  <si>
    <t>________И.С. Прокудина</t>
  </si>
  <si>
    <t>Смета доходов и расходов</t>
  </si>
  <si>
    <t>Общая площадь помещений</t>
  </si>
  <si>
    <t>Стоимость содержания 1 кв.м.</t>
  </si>
  <si>
    <t>Количество расчетных месяцев</t>
  </si>
  <si>
    <t>1.</t>
  </si>
  <si>
    <t>Доходная часть</t>
  </si>
  <si>
    <t>ВСЕГО поступлений</t>
  </si>
  <si>
    <t>Расходная часть</t>
  </si>
  <si>
    <t>№ п/п</t>
  </si>
  <si>
    <t>Статьи расходов</t>
  </si>
  <si>
    <t>План сумма на год, руб./год</t>
  </si>
  <si>
    <t>Сумма руб./мес.</t>
  </si>
  <si>
    <t>Руб./м2/мес.</t>
  </si>
  <si>
    <t>Дератизация</t>
  </si>
  <si>
    <t>4</t>
  </si>
  <si>
    <t>Оплата услуг банка</t>
  </si>
  <si>
    <t>Общеэксплуатационные расходы</t>
  </si>
  <si>
    <t>ИТОГО</t>
  </si>
  <si>
    <t>Текущий ремонт мест общего пользования</t>
  </si>
  <si>
    <t>Оплата услуг РКЦ</t>
  </si>
  <si>
    <t>Вывоз и утилизация ТБО</t>
  </si>
  <si>
    <t>Целевые поступления собственников за ЖКУ</t>
  </si>
  <si>
    <t>Расходы по содержанию общедомового имущества</t>
  </si>
  <si>
    <t>2.1</t>
  </si>
  <si>
    <t>Аварийное обслуживание</t>
  </si>
  <si>
    <t xml:space="preserve">Уборка помещений и земельного участка </t>
  </si>
  <si>
    <t xml:space="preserve">Налоги </t>
  </si>
  <si>
    <t>В том числе:</t>
  </si>
  <si>
    <t>Расходы, связанные с санитарным содержанием общего имущества</t>
  </si>
  <si>
    <t>2.</t>
  </si>
  <si>
    <t>2.2</t>
  </si>
  <si>
    <t>1</t>
  </si>
  <si>
    <t>2</t>
  </si>
  <si>
    <t>3</t>
  </si>
  <si>
    <t>2.3</t>
  </si>
  <si>
    <t>2.4</t>
  </si>
  <si>
    <t>от "31" декабря 2016г.</t>
  </si>
  <si>
    <t>НПО "Центральный" дом № 54 микрорайон №  1 2017г.</t>
  </si>
  <si>
    <t xml:space="preserve">Начислено за 2017г. </t>
  </si>
  <si>
    <t>Расходы, связанные с организацией обслуживания жилого дома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</si>
</sst>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49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right"/>
    </xf>
    <xf numFmtId="16" fontId="1" fillId="0" borderId="1" xfId="0" applyNumberFormat="1" applyFont="1" applyBorder="1"/>
    <xf numFmtId="0" fontId="2" fillId="0" borderId="1" xfId="0" applyFont="1" applyBorder="1"/>
    <xf numFmtId="0" fontId="1" fillId="0" borderId="0" xfId="0" applyFont="1" applyBorder="1"/>
    <xf numFmtId="4" fontId="1" fillId="0" borderId="1" xfId="0" applyNumberFormat="1" applyFont="1" applyBorder="1"/>
    <xf numFmtId="4" fontId="1" fillId="0" borderId="1" xfId="0" applyNumberFormat="1" applyFont="1" applyFill="1" applyBorder="1"/>
    <xf numFmtId="0" fontId="2" fillId="0" borderId="0" xfId="0" applyFont="1" applyAlignment="1">
      <alignment horizontal="center" vertical="center"/>
    </xf>
    <xf numFmtId="4" fontId="1" fillId="0" borderId="0" xfId="0" applyNumberFormat="1" applyFont="1"/>
    <xf numFmtId="49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/>
    <xf numFmtId="0" fontId="2" fillId="0" borderId="0" xfId="0" applyFont="1" applyAlignment="1">
      <alignment horizontal="right"/>
    </xf>
    <xf numFmtId="4" fontId="2" fillId="0" borderId="1" xfId="0" applyNumberFormat="1" applyFont="1" applyFill="1" applyBorder="1"/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topLeftCell="A20" workbookViewId="0">
      <selection activeCell="H37" sqref="H37"/>
    </sheetView>
  </sheetViews>
  <sheetFormatPr defaultRowHeight="15"/>
  <cols>
    <col min="1" max="1" width="6.42578125" customWidth="1"/>
    <col min="2" max="2" width="51.42578125" customWidth="1"/>
    <col min="3" max="3" width="14.28515625" customWidth="1"/>
    <col min="4" max="4" width="10.5703125" customWidth="1"/>
    <col min="5" max="5" width="12.42578125" customWidth="1"/>
    <col min="7" max="7" width="10" bestFit="1" customWidth="1"/>
  </cols>
  <sheetData>
    <row r="1" spans="1:9">
      <c r="A1" s="1"/>
      <c r="B1" s="1"/>
      <c r="C1" s="1" t="s">
        <v>0</v>
      </c>
      <c r="E1" s="1"/>
      <c r="F1" s="1"/>
      <c r="G1" s="1"/>
      <c r="H1" s="1"/>
      <c r="I1" s="1"/>
    </row>
    <row r="2" spans="1:9">
      <c r="A2" s="1"/>
      <c r="B2" s="1"/>
      <c r="C2" s="1" t="s">
        <v>1</v>
      </c>
      <c r="D2" s="1"/>
      <c r="E2" s="1"/>
      <c r="G2" s="1"/>
      <c r="H2" s="1"/>
      <c r="I2" s="1"/>
    </row>
    <row r="3" spans="1:9">
      <c r="A3" s="1"/>
      <c r="B3" s="1"/>
      <c r="C3" s="1" t="s">
        <v>2</v>
      </c>
      <c r="D3" s="1"/>
      <c r="E3" s="1"/>
      <c r="G3" s="1"/>
      <c r="H3" s="1"/>
      <c r="I3" s="1"/>
    </row>
    <row r="4" spans="1:9">
      <c r="A4" s="1"/>
      <c r="B4" s="1"/>
      <c r="C4" s="1" t="s">
        <v>3</v>
      </c>
      <c r="D4" s="1"/>
      <c r="E4" s="1"/>
      <c r="G4" s="1"/>
      <c r="H4" s="1"/>
      <c r="I4" s="1"/>
    </row>
    <row r="5" spans="1:9">
      <c r="A5" s="1"/>
      <c r="B5" s="1"/>
      <c r="C5" s="1" t="s">
        <v>40</v>
      </c>
      <c r="D5" s="1"/>
      <c r="E5" s="1"/>
      <c r="G5" s="1"/>
      <c r="H5" s="1"/>
      <c r="I5" s="1"/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7" spans="1:9">
      <c r="A7" s="23" t="s">
        <v>4</v>
      </c>
      <c r="B7" s="23"/>
      <c r="C7" s="23"/>
      <c r="D7" s="23"/>
      <c r="E7" s="23"/>
      <c r="F7" s="16"/>
      <c r="G7" s="16"/>
      <c r="H7" s="1"/>
      <c r="I7" s="1"/>
    </row>
    <row r="8" spans="1:9">
      <c r="A8" s="23" t="s">
        <v>41</v>
      </c>
      <c r="B8" s="23"/>
      <c r="C8" s="23"/>
      <c r="D8" s="23"/>
      <c r="E8" s="23"/>
      <c r="F8" s="16"/>
      <c r="G8" s="16"/>
      <c r="H8" s="1"/>
      <c r="I8" s="1"/>
    </row>
    <row r="9" spans="1:9">
      <c r="A9" s="1"/>
      <c r="B9" s="1"/>
      <c r="C9" s="1"/>
      <c r="D9" s="1"/>
      <c r="E9" s="13"/>
      <c r="F9" s="1"/>
      <c r="G9" s="1"/>
      <c r="H9" s="1"/>
      <c r="I9" s="1"/>
    </row>
    <row r="10" spans="1:9">
      <c r="A10" s="1"/>
      <c r="B10" s="8" t="s">
        <v>5</v>
      </c>
      <c r="C10" s="8"/>
      <c r="D10" s="8">
        <v>751.7</v>
      </c>
      <c r="E10" s="13"/>
      <c r="F10" s="1"/>
      <c r="G10" s="1"/>
      <c r="H10" s="1"/>
      <c r="I10" s="1"/>
    </row>
    <row r="11" spans="1:9">
      <c r="A11" s="1"/>
      <c r="B11" s="8" t="s">
        <v>6</v>
      </c>
      <c r="C11" s="8"/>
      <c r="D11" s="8">
        <v>26.82</v>
      </c>
      <c r="E11" s="13"/>
      <c r="F11" s="1"/>
      <c r="G11" s="1"/>
      <c r="H11" s="1"/>
      <c r="I11" s="1"/>
    </row>
    <row r="12" spans="1:9">
      <c r="A12" s="1"/>
      <c r="B12" s="8" t="s">
        <v>7</v>
      </c>
      <c r="C12" s="8"/>
      <c r="D12" s="8">
        <v>12</v>
      </c>
      <c r="E12" s="13"/>
      <c r="F12" s="1"/>
      <c r="G12" s="1"/>
      <c r="H12" s="1"/>
      <c r="I12" s="1"/>
    </row>
    <row r="13" spans="1:9">
      <c r="A13" s="1"/>
      <c r="B13" s="1"/>
      <c r="C13" s="1"/>
      <c r="D13" s="1"/>
      <c r="E13" s="13"/>
      <c r="F13" s="1"/>
      <c r="G13" s="1"/>
      <c r="H13" s="1"/>
      <c r="I13" s="1"/>
    </row>
    <row r="14" spans="1:9">
      <c r="A14" s="20" t="s">
        <v>8</v>
      </c>
      <c r="B14" s="5" t="s">
        <v>9</v>
      </c>
      <c r="C14" s="1"/>
      <c r="D14" s="1"/>
      <c r="E14" s="1"/>
      <c r="F14" s="1"/>
      <c r="G14" s="1"/>
      <c r="H14" s="1"/>
      <c r="I14" s="1"/>
    </row>
    <row r="15" spans="1:9">
      <c r="A15" s="2"/>
      <c r="B15" s="8" t="s">
        <v>42</v>
      </c>
      <c r="C15" s="8"/>
      <c r="D15" s="14">
        <f>D11*D10*D12</f>
        <v>241927.12800000003</v>
      </c>
      <c r="E15" s="1"/>
      <c r="F15" s="1"/>
      <c r="G15" s="1"/>
      <c r="H15" s="1"/>
      <c r="I15" s="1"/>
    </row>
    <row r="16" spans="1:9">
      <c r="A16" s="1"/>
      <c r="B16" s="8" t="s">
        <v>25</v>
      </c>
      <c r="C16" s="8"/>
      <c r="D16" s="14">
        <f>D15</f>
        <v>241927.12800000003</v>
      </c>
      <c r="E16" s="13"/>
      <c r="F16" s="1"/>
      <c r="G16" s="1"/>
      <c r="H16" s="1"/>
      <c r="I16" s="1"/>
    </row>
    <row r="17" spans="1:9">
      <c r="A17" s="1"/>
      <c r="B17" s="8" t="s">
        <v>10</v>
      </c>
      <c r="C17" s="8"/>
      <c r="D17" s="14">
        <f>D16</f>
        <v>241927.12800000003</v>
      </c>
      <c r="E17" s="13"/>
      <c r="F17" s="1"/>
      <c r="G17" s="17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20" t="s">
        <v>33</v>
      </c>
      <c r="B19" s="5" t="s">
        <v>11</v>
      </c>
      <c r="C19" s="1"/>
      <c r="D19" s="1"/>
      <c r="E19" s="1"/>
      <c r="F19" s="1"/>
      <c r="G19" s="1"/>
      <c r="H19" s="1"/>
      <c r="I19" s="1"/>
    </row>
    <row r="20" spans="1:9" ht="42.75">
      <c r="A20" s="6" t="s">
        <v>12</v>
      </c>
      <c r="B20" s="7" t="s">
        <v>13</v>
      </c>
      <c r="C20" s="6" t="s">
        <v>14</v>
      </c>
      <c r="D20" s="6" t="s">
        <v>15</v>
      </c>
      <c r="E20" s="7" t="s">
        <v>16</v>
      </c>
      <c r="F20" s="1"/>
      <c r="G20" s="1"/>
      <c r="H20" s="1"/>
      <c r="I20" s="1"/>
    </row>
    <row r="21" spans="1:9">
      <c r="A21" s="18" t="s">
        <v>27</v>
      </c>
      <c r="B21" s="12" t="s">
        <v>26</v>
      </c>
      <c r="C21" s="21">
        <f>D21*D12</f>
        <v>73155.444000000003</v>
      </c>
      <c r="D21" s="19">
        <f>E21*D10</f>
        <v>6096.2870000000003</v>
      </c>
      <c r="E21" s="19">
        <f>E23+E24</f>
        <v>8.11</v>
      </c>
      <c r="F21" s="1"/>
      <c r="G21" s="1"/>
      <c r="H21" s="1"/>
      <c r="I21" s="1"/>
    </row>
    <row r="22" spans="1:9">
      <c r="A22" s="8"/>
      <c r="B22" s="12" t="s">
        <v>31</v>
      </c>
      <c r="C22" s="15"/>
      <c r="D22" s="14"/>
      <c r="E22" s="15"/>
      <c r="F22" s="1"/>
      <c r="G22" s="1"/>
      <c r="H22" s="1"/>
      <c r="I22" s="1"/>
    </row>
    <row r="23" spans="1:9">
      <c r="A23" s="8"/>
      <c r="B23" s="11" t="s">
        <v>20</v>
      </c>
      <c r="C23" s="15">
        <f>E23*D10*D12</f>
        <v>33736.296000000002</v>
      </c>
      <c r="D23" s="14">
        <f>E23*D10</f>
        <v>2811.3580000000002</v>
      </c>
      <c r="E23" s="15">
        <v>3.74</v>
      </c>
      <c r="F23" s="1"/>
      <c r="G23" s="1"/>
      <c r="H23" s="1"/>
      <c r="I23" s="1"/>
    </row>
    <row r="24" spans="1:9">
      <c r="A24" s="10"/>
      <c r="B24" s="8" t="s">
        <v>28</v>
      </c>
      <c r="C24" s="14">
        <f>D24*9</f>
        <v>29564.361000000001</v>
      </c>
      <c r="D24" s="14">
        <f>E24*D10</f>
        <v>3284.9290000000001</v>
      </c>
      <c r="E24" s="15">
        <v>4.37</v>
      </c>
      <c r="F24" s="1"/>
      <c r="G24" s="1"/>
      <c r="H24" s="1"/>
      <c r="I24" s="1"/>
    </row>
    <row r="25" spans="1:9" ht="29.25">
      <c r="A25" s="18" t="s">
        <v>34</v>
      </c>
      <c r="B25" s="9" t="s">
        <v>32</v>
      </c>
      <c r="C25" s="19">
        <f>D25*D12</f>
        <v>56648.111999999994</v>
      </c>
      <c r="D25" s="19">
        <f>E25*D10</f>
        <v>4720.6759999999995</v>
      </c>
      <c r="E25" s="21">
        <f>E27+E28+E29</f>
        <v>6.2799999999999994</v>
      </c>
      <c r="F25" s="1"/>
      <c r="G25" s="1"/>
      <c r="H25" s="1"/>
      <c r="I25" s="1"/>
    </row>
    <row r="26" spans="1:9">
      <c r="A26" s="8"/>
      <c r="B26" s="12" t="s">
        <v>31</v>
      </c>
      <c r="C26" s="14"/>
      <c r="D26" s="14"/>
      <c r="E26" s="15"/>
      <c r="F26" s="1"/>
      <c r="G26" s="1"/>
      <c r="H26" s="1"/>
      <c r="I26" s="1"/>
    </row>
    <row r="27" spans="1:9">
      <c r="A27" s="10" t="s">
        <v>35</v>
      </c>
      <c r="B27" s="8" t="s">
        <v>24</v>
      </c>
      <c r="C27" s="14">
        <f>D27*9</f>
        <v>27196.505999999998</v>
      </c>
      <c r="D27" s="14">
        <f>E27*D10</f>
        <v>3021.8339999999998</v>
      </c>
      <c r="E27" s="15">
        <v>4.0199999999999996</v>
      </c>
      <c r="F27" s="1"/>
      <c r="G27" s="1"/>
      <c r="H27" s="1"/>
      <c r="I27" s="1"/>
    </row>
    <row r="28" spans="1:9">
      <c r="A28" s="10" t="s">
        <v>36</v>
      </c>
      <c r="B28" s="8" t="s">
        <v>17</v>
      </c>
      <c r="C28" s="14">
        <f>D28*9</f>
        <v>338.26499999999999</v>
      </c>
      <c r="D28" s="14">
        <f>E28*D10</f>
        <v>37.585000000000001</v>
      </c>
      <c r="E28" s="15">
        <f>0.03+0.02</f>
        <v>0.05</v>
      </c>
      <c r="F28" s="1"/>
      <c r="G28" s="1"/>
      <c r="H28" s="1"/>
      <c r="I28" s="1"/>
    </row>
    <row r="29" spans="1:9">
      <c r="A29" s="10" t="s">
        <v>37</v>
      </c>
      <c r="B29" s="8" t="s">
        <v>29</v>
      </c>
      <c r="C29" s="14">
        <f>D29*9</f>
        <v>14951.313</v>
      </c>
      <c r="D29" s="14">
        <f>E29*D10</f>
        <v>1661.2570000000001</v>
      </c>
      <c r="E29" s="15">
        <v>2.21</v>
      </c>
      <c r="F29" s="1"/>
      <c r="G29" s="1"/>
      <c r="H29" s="1"/>
      <c r="I29" s="1"/>
    </row>
    <row r="30" spans="1:9">
      <c r="A30" s="18" t="s">
        <v>38</v>
      </c>
      <c r="B30" s="12" t="s">
        <v>22</v>
      </c>
      <c r="C30" s="21">
        <f>D30*D12</f>
        <v>63774.228000000003</v>
      </c>
      <c r="D30" s="19">
        <f>E30*D10</f>
        <v>5314.5190000000002</v>
      </c>
      <c r="E30" s="21">
        <v>7.07</v>
      </c>
      <c r="F30" s="1"/>
      <c r="G30" s="1"/>
      <c r="H30" s="1"/>
      <c r="I30" s="1"/>
    </row>
    <row r="31" spans="1:9" ht="28.5">
      <c r="A31" s="18" t="s">
        <v>39</v>
      </c>
      <c r="B31" s="22" t="s">
        <v>43</v>
      </c>
      <c r="C31" s="19">
        <f>E31*D12*D10</f>
        <v>48344.184331200006</v>
      </c>
      <c r="D31" s="19">
        <f>E31*D10</f>
        <v>4028.6820276000003</v>
      </c>
      <c r="E31" s="19">
        <f>E33+E34+E35+E36</f>
        <v>5.3594280000000003</v>
      </c>
      <c r="F31" s="1"/>
      <c r="G31" s="1"/>
      <c r="H31" s="1"/>
      <c r="I31" s="1"/>
    </row>
    <row r="32" spans="1:9">
      <c r="A32" s="10"/>
      <c r="B32" s="12" t="s">
        <v>31</v>
      </c>
      <c r="C32" s="14"/>
      <c r="D32" s="14"/>
      <c r="E32" s="14"/>
      <c r="F32" s="1"/>
      <c r="G32" s="1"/>
      <c r="H32" s="1"/>
      <c r="I32" s="1"/>
    </row>
    <row r="33" spans="1:9">
      <c r="A33" s="10" t="s">
        <v>35</v>
      </c>
      <c r="B33" s="8" t="s">
        <v>19</v>
      </c>
      <c r="C33" s="15">
        <f>35254.6/36</f>
        <v>979.29444444444437</v>
      </c>
      <c r="D33" s="14">
        <f>C33/9</f>
        <v>108.81049382716049</v>
      </c>
      <c r="E33" s="14">
        <v>0.44</v>
      </c>
      <c r="F33" s="1"/>
      <c r="G33" s="1"/>
      <c r="H33" s="1"/>
      <c r="I33" s="1"/>
    </row>
    <row r="34" spans="1:9">
      <c r="A34" s="10" t="s">
        <v>36</v>
      </c>
      <c r="B34" s="8" t="s">
        <v>30</v>
      </c>
      <c r="C34" s="15">
        <f>95000.82/36</f>
        <v>2638.9116666666669</v>
      </c>
      <c r="D34" s="14">
        <f>C34/9</f>
        <v>293.21240740740745</v>
      </c>
      <c r="E34" s="14">
        <v>0.39</v>
      </c>
      <c r="F34" s="1"/>
      <c r="G34" s="17"/>
      <c r="H34" s="1"/>
      <c r="I34" s="1"/>
    </row>
    <row r="35" spans="1:9">
      <c r="A35" s="10" t="s">
        <v>37</v>
      </c>
      <c r="B35" s="11" t="s">
        <v>20</v>
      </c>
      <c r="C35" s="15">
        <f>C31-C33-C34-C36</f>
        <v>36161.757888888897</v>
      </c>
      <c r="D35" s="14">
        <f>D31-D33-D34-D36</f>
        <v>2912.9740987654327</v>
      </c>
      <c r="E35" s="14">
        <v>3.58</v>
      </c>
      <c r="F35" s="1"/>
      <c r="G35" s="17"/>
      <c r="H35" s="1"/>
      <c r="I35" s="1"/>
    </row>
    <row r="36" spans="1:9">
      <c r="A36" s="10" t="s">
        <v>18</v>
      </c>
      <c r="B36" s="8" t="s">
        <v>23</v>
      </c>
      <c r="C36" s="15">
        <f>D36*D12</f>
        <v>8564.2203312000001</v>
      </c>
      <c r="D36" s="14">
        <f>(E36*D10)</f>
        <v>713.68502760000001</v>
      </c>
      <c r="E36" s="14">
        <f>D11*3%*1.18</f>
        <v>0.94942799999999994</v>
      </c>
      <c r="F36" s="1"/>
      <c r="G36" s="17"/>
      <c r="H36" s="1"/>
      <c r="I36" s="1"/>
    </row>
    <row r="37" spans="1:9">
      <c r="A37" s="10"/>
      <c r="B37" s="8"/>
      <c r="C37" s="14"/>
      <c r="D37" s="14"/>
      <c r="E37" s="14"/>
      <c r="F37" s="1"/>
      <c r="G37" s="1"/>
      <c r="H37" s="1"/>
      <c r="I37" s="1"/>
    </row>
    <row r="38" spans="1:9">
      <c r="A38" s="18"/>
      <c r="B38" s="12" t="s">
        <v>21</v>
      </c>
      <c r="C38" s="19">
        <f>C21+C30+C31+C25+5.16</f>
        <v>241927.12833120002</v>
      </c>
      <c r="D38" s="19">
        <f>D21+D30+D31+0.43+D25</f>
        <v>20160.5940276</v>
      </c>
      <c r="E38" s="19">
        <f>E21+E30+E31+E25</f>
        <v>26.819428000000002</v>
      </c>
      <c r="F38" s="1"/>
      <c r="G38" s="1"/>
      <c r="H38" s="1"/>
      <c r="I38" s="1"/>
    </row>
    <row r="39" spans="1:9">
      <c r="A39" s="4"/>
      <c r="B39" s="1"/>
      <c r="C39" s="17"/>
      <c r="D39" s="17"/>
      <c r="E39" s="1"/>
      <c r="F39" s="1"/>
      <c r="G39" s="1"/>
      <c r="H39" s="1"/>
      <c r="I39" s="1"/>
    </row>
    <row r="40" spans="1:9">
      <c r="A40" s="4"/>
      <c r="B40" s="1"/>
      <c r="C40" s="17"/>
      <c r="D40" s="17"/>
      <c r="E40" s="17"/>
      <c r="F40" s="1"/>
      <c r="G40" s="1"/>
      <c r="H40" s="1"/>
      <c r="I40" s="1"/>
    </row>
    <row r="41" spans="1:9">
      <c r="A41" s="3"/>
      <c r="B41" s="1"/>
      <c r="C41" s="1"/>
      <c r="D41" s="1"/>
      <c r="E41" s="1"/>
      <c r="F41" s="1"/>
      <c r="G41" s="1"/>
      <c r="H41" s="1"/>
      <c r="I41" s="1"/>
    </row>
    <row r="42" spans="1:9">
      <c r="A42" s="3"/>
      <c r="B42" s="1"/>
      <c r="C42" s="1"/>
      <c r="D42" s="1"/>
      <c r="E42" s="1"/>
      <c r="F42" s="1"/>
      <c r="G42" s="1"/>
      <c r="H42" s="1"/>
      <c r="I42" s="1"/>
    </row>
    <row r="43" spans="1:9">
      <c r="A43" s="3"/>
      <c r="B43" s="1"/>
      <c r="C43" s="1"/>
      <c r="D43" s="1"/>
      <c r="E43" s="1"/>
      <c r="F43" s="1"/>
      <c r="G43" s="1"/>
      <c r="H43" s="1"/>
      <c r="I43" s="1"/>
    </row>
    <row r="44" spans="1:9">
      <c r="A44" s="3"/>
      <c r="B44" s="1"/>
      <c r="C44" s="1"/>
      <c r="D44" s="1"/>
      <c r="E44" s="1"/>
      <c r="F44" s="1"/>
      <c r="G44" s="1"/>
      <c r="H44" s="1"/>
      <c r="I44" s="1"/>
    </row>
    <row r="45" spans="1:9">
      <c r="A45" s="3"/>
      <c r="B45" s="1"/>
      <c r="C45" s="1"/>
      <c r="D45" s="1"/>
      <c r="E45" s="1"/>
      <c r="F45" s="1"/>
      <c r="G45" s="1"/>
      <c r="H45" s="1"/>
      <c r="I45" s="1"/>
    </row>
    <row r="46" spans="1:9">
      <c r="A46" s="1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</sheetData>
  <mergeCells count="2">
    <mergeCell ref="A8:E8"/>
    <mergeCell ref="A7:E7"/>
  </mergeCells>
  <pageMargins left="0.51181102362204722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1-54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2018-01-31T09:55:40Z</dcterms:modified>
</cp:coreProperties>
</file>