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20" sheetId="60" r:id="rId1"/>
    <sheet name="7-34" sheetId="61" r:id="rId2"/>
    <sheet name="7-41" sheetId="62" r:id="rId3"/>
    <sheet name="7-47" sheetId="63" r:id="rId4"/>
    <sheet name="7-49" sheetId="64" r:id="rId5"/>
    <sheet name="7-50" sheetId="65" r:id="rId6"/>
    <sheet name="7-51" sheetId="66" r:id="rId7"/>
    <sheet name="7-52" sheetId="67" r:id="rId8"/>
    <sheet name="7-57" sheetId="68" r:id="rId9"/>
    <sheet name="7-59" sheetId="69" r:id="rId10"/>
  </sheets>
  <calcPr calcId="124519" calcOnSave="0"/>
</workbook>
</file>

<file path=xl/calcChain.xml><?xml version="1.0" encoding="utf-8"?>
<calcChain xmlns="http://schemas.openxmlformats.org/spreadsheetml/2006/main">
  <c r="D15" i="60"/>
  <c r="C38" i="69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8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7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6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5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 s="1"/>
  <c r="D24"/>
  <c r="C24" s="1"/>
  <c r="D23"/>
  <c r="C23" s="1"/>
  <c r="D16"/>
  <c r="D17" s="1"/>
  <c r="D15"/>
  <c r="E36" i="64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C38" i="63"/>
  <c r="D38"/>
  <c r="E36"/>
  <c r="D36"/>
  <c r="C36" s="1"/>
  <c r="D34"/>
  <c r="C34"/>
  <c r="D33"/>
  <c r="C33"/>
  <c r="E31"/>
  <c r="D31" s="1"/>
  <c r="C31"/>
  <c r="C35" s="1"/>
  <c r="D30"/>
  <c r="C30"/>
  <c r="D29"/>
  <c r="C29"/>
  <c r="E28"/>
  <c r="D28"/>
  <c r="C28" s="1"/>
  <c r="D27"/>
  <c r="C27" s="1"/>
  <c r="E25"/>
  <c r="D25" s="1"/>
  <c r="C25" s="1"/>
  <c r="D24"/>
  <c r="C24"/>
  <c r="D23"/>
  <c r="C23"/>
  <c r="D15"/>
  <c r="D16" s="1"/>
  <c r="D17" s="1"/>
  <c r="D38" i="62"/>
  <c r="E36"/>
  <c r="D36"/>
  <c r="C36" s="1"/>
  <c r="D34"/>
  <c r="C34"/>
  <c r="D33"/>
  <c r="C33"/>
  <c r="E31"/>
  <c r="D31" s="1"/>
  <c r="C31"/>
  <c r="C35" s="1"/>
  <c r="D30"/>
  <c r="C30"/>
  <c r="D29"/>
  <c r="C29"/>
  <c r="E28"/>
  <c r="D28"/>
  <c r="C28" s="1"/>
  <c r="D27"/>
  <c r="C27" s="1"/>
  <c r="E25"/>
  <c r="D25"/>
  <c r="C25" s="1"/>
  <c r="D24"/>
  <c r="C24" s="1"/>
  <c r="D23"/>
  <c r="C23" s="1"/>
  <c r="E21"/>
  <c r="E38" s="1"/>
  <c r="D15"/>
  <c r="D16" s="1"/>
  <c r="D17" s="1"/>
  <c r="C38" i="61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5"/>
  <c r="D16" s="1"/>
  <c r="D17" s="1"/>
  <c r="E36" i="60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D16"/>
  <c r="D17" s="1"/>
  <c r="E25" i="69" l="1"/>
  <c r="E31"/>
  <c r="E25" i="68"/>
  <c r="E31"/>
  <c r="E25" i="67"/>
  <c r="E31"/>
  <c r="E25" i="66"/>
  <c r="E31"/>
  <c r="E25" i="65"/>
  <c r="E31"/>
  <c r="E25" i="64"/>
  <c r="E31"/>
  <c r="D35" i="63"/>
  <c r="E21"/>
  <c r="D35" i="62"/>
  <c r="D21"/>
  <c r="E25" i="61"/>
  <c r="E31"/>
  <c r="E25" i="60"/>
  <c r="E31"/>
  <c r="D25" i="69" l="1"/>
  <c r="C25" s="1"/>
  <c r="E21"/>
  <c r="C31"/>
  <c r="C35" s="1"/>
  <c r="D31"/>
  <c r="D35" s="1"/>
  <c r="D31" i="68"/>
  <c r="D35" s="1"/>
  <c r="C31"/>
  <c r="C35" s="1"/>
  <c r="D25"/>
  <c r="C25" s="1"/>
  <c r="E21"/>
  <c r="D31" i="67"/>
  <c r="D35" s="1"/>
  <c r="C31"/>
  <c r="C35" s="1"/>
  <c r="D25"/>
  <c r="C25" s="1"/>
  <c r="E21"/>
  <c r="D31" i="66"/>
  <c r="D35" s="1"/>
  <c r="C31"/>
  <c r="C35" s="1"/>
  <c r="D25"/>
  <c r="C25" s="1"/>
  <c r="E21"/>
  <c r="D31" i="65"/>
  <c r="D35" s="1"/>
  <c r="C31"/>
  <c r="C35" s="1"/>
  <c r="D25"/>
  <c r="C25" s="1"/>
  <c r="E21"/>
  <c r="D31" i="64"/>
  <c r="D35" s="1"/>
  <c r="C31"/>
  <c r="C35" s="1"/>
  <c r="D25"/>
  <c r="C25" s="1"/>
  <c r="E21"/>
  <c r="E38" i="63"/>
  <c r="D21"/>
  <c r="C21" i="62"/>
  <c r="C38" s="1"/>
  <c r="D31" i="61"/>
  <c r="D35" s="1"/>
  <c r="C31"/>
  <c r="C35" s="1"/>
  <c r="D25"/>
  <c r="C25" s="1"/>
  <c r="E21"/>
  <c r="D31" i="60"/>
  <c r="D35" s="1"/>
  <c r="C31"/>
  <c r="C35" s="1"/>
  <c r="D25"/>
  <c r="C25" s="1"/>
  <c r="E21"/>
  <c r="E38" i="69" l="1"/>
  <c r="D21"/>
  <c r="E38" i="68"/>
  <c r="D21"/>
  <c r="E38" i="67"/>
  <c r="D21"/>
  <c r="E38" i="66"/>
  <c r="D21"/>
  <c r="E38" i="65"/>
  <c r="D21"/>
  <c r="E38" i="64"/>
  <c r="D21"/>
  <c r="C21" i="63"/>
  <c r="E38" i="61"/>
  <c r="D21"/>
  <c r="E38" i="60"/>
  <c r="D21"/>
  <c r="C21" i="69" l="1"/>
  <c r="C21" i="68"/>
  <c r="D38" i="67"/>
  <c r="C21"/>
  <c r="C21" i="66"/>
  <c r="C21" i="65"/>
  <c r="D38" i="64"/>
  <c r="C21"/>
  <c r="C38" s="1"/>
  <c r="D38" i="61"/>
  <c r="C21"/>
  <c r="D38" i="60"/>
  <c r="C21"/>
  <c r="C38" s="1"/>
</calcChain>
</file>

<file path=xl/sharedStrings.xml><?xml version="1.0" encoding="utf-8"?>
<sst xmlns="http://schemas.openxmlformats.org/spreadsheetml/2006/main" count="500" uniqueCount="53">
  <si>
    <t>"УТВЕРЖДАЮ"</t>
  </si>
  <si>
    <t>Председатель</t>
  </si>
  <si>
    <t>НПО "Центральный"</t>
  </si>
  <si>
    <t>________И.С. Прокудина</t>
  </si>
  <si>
    <t>от "______" ____________2016г.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</si>
  <si>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</si>
  <si>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</si>
  <si>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</si>
  <si>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</si>
  <si>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</si>
  <si>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</si>
  <si>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</si>
  <si>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</si>
  <si>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</si>
  <si>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</si>
  <si>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</si>
  <si>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</si>
  <si>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</si>
  <si>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</si>
  <si>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</si>
  <si>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Расходы, связанные с управлением многоквартирным домом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</si>
  <si>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</si>
  <si>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</si>
  <si>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</si>
  <si>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</si>
  <si>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</si>
  <si>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</si>
  <si>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</si>
  <si>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</si>
  <si>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</si>
  <si>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</si>
  <si>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</si>
  <si>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</si>
  <si>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</si>
  <si>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</si>
  <si>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</si>
  <si>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</si>
  <si>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</si>
  <si>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</si>
  <si>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</si>
  <si>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</si>
  <si>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</si>
  <si>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</si>
  <si>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НПО "Центральный" дом № 20 микрорайон №  7  2016г.</t>
  </si>
  <si>
    <t>НПО "Центральный" дом № 34 микрорайон №  7  2016г.</t>
  </si>
  <si>
    <t>НПО "Центральный" дом № 47 микрорайон №  7  2016г.</t>
  </si>
  <si>
    <t>НПО "Центральный" дом № 49 микрорайон №  7  2016г.</t>
  </si>
  <si>
    <t>НПО "Центральный" дом № 50 микрорайон №  7  2016г.</t>
  </si>
  <si>
    <t>НПО "Центральный" дом № 51 микрорайон №  7  2016г.</t>
  </si>
  <si>
    <t>НПО "Центральный" дом № 52 микрорайон №  7  2016г.</t>
  </si>
  <si>
    <t>НПО "Центральный" дом № 57 микрорайон №  7  2016г.</t>
  </si>
  <si>
    <t>НПО "Центральный" дом № 59 микрорайон №  7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</si>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</sst>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6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43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898.5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D11*D10*12</f>
        <v>289173.24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289173.24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289173.24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152457.47999999998</v>
      </c>
      <c r="D21" s="18">
        <f>E21*D10</f>
        <v>12704.789999999999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16173</v>
      </c>
      <c r="D23" s="14">
        <f>E23*D10</f>
        <v>1347.75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45931.319999999992</v>
      </c>
      <c r="D24" s="14">
        <f>E24*D10</f>
        <v>3827.6099999999997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90353.159999999989</v>
      </c>
      <c r="D25" s="18">
        <f>E25*D10</f>
        <v>7529.4299999999994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43343.64</v>
      </c>
      <c r="D27" s="14">
        <f>E27*D10</f>
        <v>3611.97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539.1</v>
      </c>
      <c r="D28" s="14">
        <f>E28*D10</f>
        <v>44.925000000000004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46470.42</v>
      </c>
      <c r="D29" s="14">
        <f>E29*D10</f>
        <v>3872.5349999999999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78924.240000000005</v>
      </c>
      <c r="D30" s="18">
        <f>E30*D10</f>
        <v>6577.02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23" t="s">
        <v>52</v>
      </c>
      <c r="C31" s="18">
        <f>E31*D12*D10</f>
        <v>57785.352696000002</v>
      </c>
      <c r="D31" s="18">
        <f>E31*D10</f>
        <v>4815.4460580000004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43930.413888888892</v>
      </c>
      <c r="D35" s="14">
        <f>D31-D33-D34-D36</f>
        <v>3660.8678240740742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10236.732695999999</v>
      </c>
      <c r="D36" s="14">
        <f>(E36*D10)</f>
        <v>853.06105799999989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C21+C30+C31+6.23</f>
        <v>289173.30269599997</v>
      </c>
      <c r="D38" s="18">
        <f>D21+D30+D31+0.512</f>
        <v>24097.768057999998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C1" sqref="C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51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901.3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217555.79399999999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217555.79399999999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217555.79399999999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152932.58399999997</v>
      </c>
      <c r="D21" s="18">
        <f>E21*D10</f>
        <v>12744.381999999998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16223.399999999998</v>
      </c>
      <c r="D23" s="14">
        <f>E23*D10</f>
        <v>1351.9499999999998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46074.455999999991</v>
      </c>
      <c r="D24" s="14">
        <f>E24*D10</f>
        <v>3839.5379999999996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90634.727999999974</v>
      </c>
      <c r="D25" s="18">
        <f>E25*D10</f>
        <v>7552.8939999999984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43478.712</v>
      </c>
      <c r="D27" s="14">
        <f>E27*D10</f>
        <v>3623.2259999999997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540.78</v>
      </c>
      <c r="D28" s="14">
        <f>E28*D10</f>
        <v>45.064999999999998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46615.235999999997</v>
      </c>
      <c r="D29" s="14">
        <f>E29*D10</f>
        <v>3884.6029999999996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79170.191999999995</v>
      </c>
      <c r="D30" s="18">
        <f>E30*D10</f>
        <v>6597.5159999999996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57965.429476799996</v>
      </c>
      <c r="D31" s="18">
        <f>E31*D10</f>
        <v>4830.4524564000003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44078.589888888891</v>
      </c>
      <c r="D35" s="14">
        <f>D31-D33-D34-D36</f>
        <v>3673.2158240740737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10268.633476799998</v>
      </c>
      <c r="D36" s="14">
        <f>(E36*D10)</f>
        <v>855.7194563999999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C21+C30+C31+6.18</f>
        <v>290074.38547679997</v>
      </c>
      <c r="D38" s="18">
        <f>D21+D30+D31+0.52</f>
        <v>24172.870456399996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44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889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214586.82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214586.82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214586.82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150845.51999999999</v>
      </c>
      <c r="D21" s="18">
        <f>E21*D10</f>
        <v>12570.46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16002</v>
      </c>
      <c r="D23" s="14">
        <f>E23*D10</f>
        <v>1333.5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45445.68</v>
      </c>
      <c r="D24" s="14">
        <f>E24*D10</f>
        <v>3787.14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89397.839999999982</v>
      </c>
      <c r="D25" s="18">
        <f>E25*D10</f>
        <v>7449.8199999999988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42885.36</v>
      </c>
      <c r="D27" s="14">
        <f>E27*D10</f>
        <v>3573.7799999999997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533.40000000000009</v>
      </c>
      <c r="D28" s="14">
        <f>E28*D10</f>
        <v>44.45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45979.079999999994</v>
      </c>
      <c r="D29" s="14">
        <f>E29*D10</f>
        <v>3831.5899999999997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78089.760000000009</v>
      </c>
      <c r="D30" s="18">
        <f>E30*D10</f>
        <v>6507.4800000000005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57174.377904000001</v>
      </c>
      <c r="D31" s="18">
        <f>E31*D10</f>
        <v>4764.5314920000001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43427.673888888894</v>
      </c>
      <c r="D35" s="14">
        <f>D31-D33-D34-D36</f>
        <v>3618.9728240740737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10128.497904</v>
      </c>
      <c r="D36" s="14">
        <f>(E36*D10)</f>
        <v>844.04149199999995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C21+C30+C31+6.1</f>
        <v>286115.757904</v>
      </c>
      <c r="D38" s="18">
        <f>D21+D30+D31+0.512</f>
        <v>23842.983491999996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opLeftCell="A16" workbookViewId="0">
      <selection activeCell="C39" sqref="C39:E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44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747.4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180407.41200000001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180407.41200000001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180407.41200000001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126818.83199999999</v>
      </c>
      <c r="D21" s="18">
        <f>E21*D10</f>
        <v>10568.235999999999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13453.199999999999</v>
      </c>
      <c r="D23" s="14">
        <f>E23*D10</f>
        <v>1121.0999999999999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38207.087999999996</v>
      </c>
      <c r="D24" s="14">
        <f>E24*D10</f>
        <v>3183.9239999999995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75158.54399999998</v>
      </c>
      <c r="D25" s="18">
        <f>E25*D10</f>
        <v>6263.2119999999986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36054.576000000001</v>
      </c>
      <c r="D27" s="14">
        <f>E27*D10</f>
        <v>3004.5479999999998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448.43999999999994</v>
      </c>
      <c r="D28" s="14">
        <f>E28*D10</f>
        <v>37.369999999999997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38655.527999999991</v>
      </c>
      <c r="D29" s="14">
        <f>E29*D10</f>
        <v>3221.2939999999994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65651.615999999995</v>
      </c>
      <c r="D30" s="18">
        <f>E30*D10</f>
        <v>5470.9679999999998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48067.637846400001</v>
      </c>
      <c r="D31" s="18">
        <f>E31*D10</f>
        <v>4005.6364871999999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35934.201888888892</v>
      </c>
      <c r="D35" s="14">
        <f>D31-D33-D34-D36</f>
        <v>2994.5168240740745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8515.2298463999996</v>
      </c>
      <c r="D36" s="14">
        <f>(E36*D10)</f>
        <v>709.60248719999993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C21+C30+C31+6.1</f>
        <v>240544.18584639998</v>
      </c>
      <c r="D38" s="18">
        <f>D21+D30+D31+0.43</f>
        <v>20045.270487199999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45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640.29999999999995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154555.61399999997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154555.61399999997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154555.61399999997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108646.10399999999</v>
      </c>
      <c r="D21" s="18">
        <f>E21*D10</f>
        <v>9053.8419999999987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11525.4</v>
      </c>
      <c r="D23" s="14">
        <f>E23*D10</f>
        <v>960.44999999999993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32732.135999999999</v>
      </c>
      <c r="D24" s="14">
        <f>E24*D10</f>
        <v>2727.6779999999999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64388.567999999985</v>
      </c>
      <c r="D25" s="18">
        <f>E25*D10</f>
        <v>5365.713999999999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30888.071999999993</v>
      </c>
      <c r="D27" s="14">
        <f>E27*D10</f>
        <v>2574.0059999999994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384.18</v>
      </c>
      <c r="D28" s="14">
        <f>E28*D10</f>
        <v>32.015000000000001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33116.315999999999</v>
      </c>
      <c r="D29" s="14">
        <f>E29*D10</f>
        <v>2759.6929999999998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56243.952000000005</v>
      </c>
      <c r="D30" s="18">
        <f>E30*D10</f>
        <v>4686.9960000000001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41179.7009808</v>
      </c>
      <c r="D31" s="18">
        <f>E31*D10</f>
        <v>3431.6417483999999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30266.469888888889</v>
      </c>
      <c r="D35" s="14">
        <f>D31-D33-D34-D36</f>
        <v>2522.2058240740744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7295.024980799999</v>
      </c>
      <c r="D36" s="14">
        <f>(E36*D10)</f>
        <v>607.91874839999991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C21+C30+C31+4.39</f>
        <v>206074.1469808</v>
      </c>
      <c r="D38" s="18">
        <f>D21+D30+D31+0.37</f>
        <v>17172.8497484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46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519.4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125372.772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125372.772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125372.772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88131.791999999987</v>
      </c>
      <c r="D21" s="18">
        <f>E21*D10</f>
        <v>7344.3159999999989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9349.1999999999989</v>
      </c>
      <c r="D23" s="14">
        <f>E23*D10</f>
        <v>779.09999999999991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26551.727999999996</v>
      </c>
      <c r="D24" s="14">
        <f>E24*D10</f>
        <v>2212.6439999999998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52230.863999999987</v>
      </c>
      <c r="D25" s="18">
        <f>E25*D10</f>
        <v>4352.5719999999992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25055.856</v>
      </c>
      <c r="D27" s="14">
        <f>E27*D10</f>
        <v>2087.9879999999998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311.64</v>
      </c>
      <c r="D28" s="14">
        <f>E28*D10</f>
        <v>25.97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26863.367999999995</v>
      </c>
      <c r="D29" s="14">
        <f>E29*D10</f>
        <v>2238.6139999999996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45624.095999999998</v>
      </c>
      <c r="D30" s="18">
        <f>E30*D10</f>
        <v>3802.0079999999998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33404.242838400001</v>
      </c>
      <c r="D31" s="18">
        <f>E31*D10</f>
        <v>2783.6869032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23868.44188888889</v>
      </c>
      <c r="D35" s="14">
        <f>D31-D33-D34-D36</f>
        <v>1989.0368240740745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5917.5948383999994</v>
      </c>
      <c r="D36" s="14">
        <f>(E36*D10)</f>
        <v>493.13290319999993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C21+C30+C31+4.39</f>
        <v>167164.5208384</v>
      </c>
      <c r="D38" s="18">
        <f>D21+D30+D31+0.37</f>
        <v>13930.380903199999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47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522.20000000000005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126048.63600000003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126048.63600000003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126048.63600000003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88606.896000000008</v>
      </c>
      <c r="D21" s="18">
        <f>E21*D10</f>
        <v>7383.9080000000004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9399.6</v>
      </c>
      <c r="D23" s="14">
        <f>E23*D10</f>
        <v>783.30000000000007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26694.864000000001</v>
      </c>
      <c r="D24" s="14">
        <f>E24*D10</f>
        <v>2224.5720000000001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52512.432000000001</v>
      </c>
      <c r="D25" s="18">
        <f>E25*D10</f>
        <v>4376.0360000000001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25190.928</v>
      </c>
      <c r="D27" s="14">
        <f>E27*D10</f>
        <v>2099.2440000000001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313.32000000000005</v>
      </c>
      <c r="D28" s="14">
        <f>E28*D10</f>
        <v>26.110000000000003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27008.183999999997</v>
      </c>
      <c r="D29" s="14">
        <f>E29*D10</f>
        <v>2250.6819999999998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45870.048000000003</v>
      </c>
      <c r="D30" s="18">
        <f>E30*D10</f>
        <v>3822.5040000000004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33584.319619200003</v>
      </c>
      <c r="D31" s="18">
        <f>E31*D10</f>
        <v>2798.6933016000003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24016.617888888894</v>
      </c>
      <c r="D35" s="14">
        <f>D31-D33-D34-D36</f>
        <v>2001.3848240740747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5949.4956192</v>
      </c>
      <c r="D36" s="14">
        <f>(E36*D10)</f>
        <v>495.7913016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C21+C30+C31+3.58</f>
        <v>168064.84361920002</v>
      </c>
      <c r="D38" s="18">
        <f>D21+D30+D31+0.3</f>
        <v>14005.4053016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topLeftCell="A16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48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657.2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158634.93600000002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158634.93600000002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158634.93600000002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111513.696</v>
      </c>
      <c r="D21" s="18">
        <f>E21*D10</f>
        <v>9292.8079999999991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11829.6</v>
      </c>
      <c r="D23" s="14">
        <f>E23*D10</f>
        <v>985.80000000000007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33596.063999999998</v>
      </c>
      <c r="D24" s="14">
        <f>E24*D10</f>
        <v>2799.672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66088.031999999992</v>
      </c>
      <c r="D25" s="18">
        <f>E25*D10</f>
        <v>5507.3359999999993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31703.328000000001</v>
      </c>
      <c r="D27" s="14">
        <f>E27*D10</f>
        <v>2641.944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394.32000000000005</v>
      </c>
      <c r="D28" s="14">
        <f>E28*D10</f>
        <v>32.860000000000007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33990.384000000005</v>
      </c>
      <c r="D29" s="14">
        <f>E29*D10</f>
        <v>2832.5320000000002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57728.448000000004</v>
      </c>
      <c r="D30" s="18">
        <f>E30*D10</f>
        <v>4810.7040000000006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42266.592979200002</v>
      </c>
      <c r="D31" s="18">
        <f>E31*D10</f>
        <v>3522.2160816000005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31160.817888888894</v>
      </c>
      <c r="D35" s="14">
        <f>D31-D33-D34-D36</f>
        <v>2596.7348240740748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7487.5689791999994</v>
      </c>
      <c r="D36" s="14">
        <f>(E36*D10)</f>
        <v>623.96408159999999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C21+C30+C31+4.51</f>
        <v>211513.24697920002</v>
      </c>
      <c r="D38" s="18">
        <f>D21+D30+D31+0.37</f>
        <v>17626.098081599997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topLeftCell="A19" workbookViewId="0">
      <selection activeCell="C39" sqref="C39:D4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49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655.29999999999995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158176.31400000001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158176.31400000001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158176.31400000001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111191.30399999999</v>
      </c>
      <c r="D21" s="18">
        <f>E21*D10</f>
        <v>9265.9419999999991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11795.4</v>
      </c>
      <c r="D23" s="14">
        <f>E23*D10</f>
        <v>982.94999999999993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33498.935999999994</v>
      </c>
      <c r="D24" s="14">
        <f>E24*D10</f>
        <v>2791.5779999999995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65896.967999999993</v>
      </c>
      <c r="D25" s="18">
        <f>E25*D10</f>
        <v>5491.4139999999989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31611.671999999995</v>
      </c>
      <c r="D27" s="14">
        <f>E27*D10</f>
        <v>2634.3059999999996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393.18</v>
      </c>
      <c r="D28" s="14">
        <f>E28*D10</f>
        <v>32.765000000000001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33892.115999999995</v>
      </c>
      <c r="D29" s="14">
        <f>E29*D10</f>
        <v>2824.3429999999994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57561.552000000003</v>
      </c>
      <c r="D30" s="18">
        <f>E30*D10</f>
        <v>4796.7960000000003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42144.398020799999</v>
      </c>
      <c r="D31" s="18">
        <f>E31*D10</f>
        <v>3512.0331683999998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31060.269888888892</v>
      </c>
      <c r="D35" s="14">
        <f>D31-D33-D34-D36</f>
        <v>2588.3558240740745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7465.9220207999988</v>
      </c>
      <c r="D36" s="14">
        <f>(E36*D10)</f>
        <v>622.16016839999986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C21+C30+C31+4.5</f>
        <v>210901.7540208</v>
      </c>
      <c r="D38" s="18">
        <f>D21+D30+D31+0.37</f>
        <v>17575.141168399998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topLeftCell="A19" workbookViewId="0">
      <selection activeCell="C39" sqref="C39:D4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50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700.1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25</v>
      </c>
      <c r="C15" s="8"/>
      <c r="D15" s="14">
        <f>D11*D10*9</f>
        <v>168990.13800000001</v>
      </c>
      <c r="E15" s="1"/>
      <c r="F15" s="1"/>
      <c r="G15" s="1"/>
      <c r="H15" s="1"/>
      <c r="I15" s="1"/>
    </row>
    <row r="16" spans="1:9">
      <c r="A16" s="1"/>
      <c r="B16" s="8" t="s">
        <v>28</v>
      </c>
      <c r="C16" s="8"/>
      <c r="D16" s="14">
        <f>D15</f>
        <v>168990.13800000001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168990.13800000001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30</v>
      </c>
      <c r="B21" s="12" t="s">
        <v>29</v>
      </c>
      <c r="C21" s="21">
        <f>D21*D12</f>
        <v>118792.96799999999</v>
      </c>
      <c r="D21" s="18">
        <f>E21*D10</f>
        <v>9899.4139999999989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34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22</v>
      </c>
      <c r="C23" s="15">
        <f>D23*D12</f>
        <v>12601.800000000001</v>
      </c>
      <c r="D23" s="14">
        <f>E23*D10</f>
        <v>1050.1500000000001</v>
      </c>
      <c r="E23" s="15">
        <v>1.5</v>
      </c>
      <c r="F23" s="1"/>
      <c r="G23" s="1"/>
      <c r="H23" s="1"/>
      <c r="I23" s="1"/>
    </row>
    <row r="24" spans="1:9">
      <c r="A24" s="10"/>
      <c r="B24" s="8" t="s">
        <v>31</v>
      </c>
      <c r="C24" s="14">
        <f>D24*D12</f>
        <v>35789.112000000001</v>
      </c>
      <c r="D24" s="14">
        <f>E24*D10</f>
        <v>2982.4259999999999</v>
      </c>
      <c r="E24" s="15">
        <v>4.26</v>
      </c>
      <c r="F24" s="1"/>
      <c r="G24" s="1"/>
      <c r="H24" s="1"/>
      <c r="I24" s="1"/>
    </row>
    <row r="25" spans="1:9" ht="29.25">
      <c r="A25" s="17" t="s">
        <v>37</v>
      </c>
      <c r="B25" s="9" t="s">
        <v>35</v>
      </c>
      <c r="C25" s="18">
        <f>D25*D12</f>
        <v>70402.055999999997</v>
      </c>
      <c r="D25" s="18">
        <f>E25*D10</f>
        <v>5866.8379999999997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34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27</v>
      </c>
      <c r="C27" s="14">
        <f>D27*D12</f>
        <v>33772.823999999993</v>
      </c>
      <c r="D27" s="14">
        <f>E27*D10</f>
        <v>2814.4019999999996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18</v>
      </c>
      <c r="C28" s="14">
        <f>D28*D12</f>
        <v>420.06000000000006</v>
      </c>
      <c r="D28" s="14">
        <f>E28*D10</f>
        <v>35.005000000000003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40</v>
      </c>
      <c r="B29" s="8" t="s">
        <v>32</v>
      </c>
      <c r="C29" s="14">
        <f>D29*D12</f>
        <v>36209.171999999999</v>
      </c>
      <c r="D29" s="14">
        <f>E29*D10</f>
        <v>3017.431</v>
      </c>
      <c r="E29" s="15">
        <v>4.3099999999999996</v>
      </c>
      <c r="F29" s="1"/>
      <c r="G29" s="1"/>
      <c r="H29" s="1"/>
      <c r="I29" s="1"/>
    </row>
    <row r="30" spans="1:9">
      <c r="A30" s="17" t="s">
        <v>41</v>
      </c>
      <c r="B30" s="12" t="s">
        <v>24</v>
      </c>
      <c r="C30" s="21">
        <f>D30*D12</f>
        <v>61496.784</v>
      </c>
      <c r="D30" s="18">
        <f>E30*D10</f>
        <v>5124.732</v>
      </c>
      <c r="E30" s="21">
        <v>7.32</v>
      </c>
      <c r="F30" s="1"/>
      <c r="G30" s="1"/>
      <c r="H30" s="1"/>
      <c r="I30" s="1"/>
    </row>
    <row r="31" spans="1:9" ht="29.25">
      <c r="A31" s="17" t="s">
        <v>42</v>
      </c>
      <c r="B31" s="9" t="s">
        <v>20</v>
      </c>
      <c r="C31" s="18">
        <f>E31*D12*D10</f>
        <v>45025.6265136</v>
      </c>
      <c r="D31" s="18">
        <f>E31*D10</f>
        <v>3752.1355428000002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34</v>
      </c>
      <c r="C32" s="14"/>
      <c r="D32" s="14"/>
      <c r="E32" s="14"/>
      <c r="F32" s="1"/>
      <c r="G32" s="16"/>
      <c r="H32" s="1"/>
      <c r="I32" s="1"/>
    </row>
    <row r="33" spans="1:9">
      <c r="A33" s="10" t="s">
        <v>38</v>
      </c>
      <c r="B33" s="8" t="s">
        <v>21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33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40</v>
      </c>
      <c r="B35" s="11" t="s">
        <v>22</v>
      </c>
      <c r="C35" s="15">
        <f>C31-C33-C34-C36</f>
        <v>33431.085888888891</v>
      </c>
      <c r="D35" s="14">
        <f>D31-D33-D34-D36</f>
        <v>2785.9238240740747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26</v>
      </c>
      <c r="C36" s="15">
        <f>D36*D12</f>
        <v>7976.3345136000007</v>
      </c>
      <c r="D36" s="14">
        <f>(E36*D10)</f>
        <v>664.69454280000002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23</v>
      </c>
      <c r="C38" s="18">
        <f>C21+C30+C31+4.8</f>
        <v>225320.17851359997</v>
      </c>
      <c r="D38" s="18">
        <f>D21+D30+D31+0.4</f>
        <v>18776.681542800001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7-20</vt:lpstr>
      <vt:lpstr>7-34</vt:lpstr>
      <vt:lpstr>7-41</vt:lpstr>
      <vt:lpstr>7-47</vt:lpstr>
      <vt:lpstr>7-49</vt:lpstr>
      <vt:lpstr>7-50</vt:lpstr>
      <vt:lpstr>7-51</vt:lpstr>
      <vt:lpstr>7-52</vt:lpstr>
      <vt:lpstr>7-57</vt:lpstr>
      <vt:lpstr>7-59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2018-01-19T06:25:51Z</dcterms:modified>
</cp:coreProperties>
</file>