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61" firstSheet="1" activeTab="1"/>
  </bookViews>
  <sheets>
    <sheet name="общий 26,82" sheetId="6" state="hidden" r:id="rId1"/>
    <sheet name="мкр 6 дома1-7  31,15" sheetId="16" r:id="rId2"/>
    <sheet name="34,52 мкр 1-69;2-27" sheetId="21" r:id="rId3"/>
    <sheet name="мкр.7 дома 5,11 мкр 1-8, 2-22" sheetId="9" state="hidden" r:id="rId4"/>
    <sheet name="мкр 6 дома1-7" sheetId="14" state="hidden" r:id="rId5"/>
    <sheet name="31,15" sheetId="22" r:id="rId6"/>
    <sheet name="24,20" sheetId="18" r:id="rId7"/>
    <sheet name="25,64" sheetId="20" r:id="rId8"/>
  </sheets>
  <calcPr calcId="124519"/>
</workbook>
</file>

<file path=xl/calcChain.xml><?xml version="1.0" encoding="utf-8"?>
<calcChain xmlns="http://schemas.openxmlformats.org/spreadsheetml/2006/main">
  <c r="D47" i="20"/>
  <c r="D8"/>
  <c r="D8" i="18"/>
  <c r="D47" i="22"/>
  <c r="D8"/>
  <c r="D8" i="21" l="1"/>
  <c r="D47" i="16"/>
  <c r="D8"/>
  <c r="D36"/>
  <c r="D49" s="1"/>
  <c r="D3" i="18"/>
  <c r="D38" i="21"/>
  <c r="D36" i="22"/>
  <c r="D49" s="1"/>
  <c r="D30"/>
  <c r="D25"/>
  <c r="D20"/>
  <c r="D15"/>
  <c r="D3"/>
  <c r="D36" i="21"/>
  <c r="D49" s="1"/>
  <c r="D30"/>
  <c r="D25"/>
  <c r="D20"/>
  <c r="D15"/>
  <c r="D3"/>
  <c r="D47" s="1"/>
  <c r="D36" i="20"/>
  <c r="D49" s="1"/>
  <c r="D30"/>
  <c r="D25"/>
  <c r="D20"/>
  <c r="D15"/>
  <c r="D3"/>
  <c r="D20" i="6"/>
  <c r="D36" i="18"/>
  <c r="D49" s="1"/>
  <c r="D30"/>
  <c r="D25"/>
  <c r="D20"/>
  <c r="D15"/>
  <c r="D30" i="16"/>
  <c r="D39" i="6"/>
  <c r="D37" i="9"/>
  <c r="D31"/>
  <c r="D3" i="6"/>
  <c r="D15"/>
  <c r="D16" i="9"/>
  <c r="D15" i="16"/>
  <c r="D25"/>
  <c r="D20"/>
  <c r="D3"/>
  <c r="D46" i="14"/>
  <c r="D50"/>
  <c r="D48" s="1"/>
  <c r="D35"/>
  <c r="D37"/>
  <c r="D36"/>
  <c r="D34"/>
  <c r="D33"/>
  <c r="D31"/>
  <c r="D30"/>
  <c r="D29"/>
  <c r="D28"/>
  <c r="D27" s="1"/>
  <c r="D26"/>
  <c r="D25"/>
  <c r="D24"/>
  <c r="D23"/>
  <c r="D21"/>
  <c r="D20"/>
  <c r="D19"/>
  <c r="D18"/>
  <c r="D17"/>
  <c r="D14"/>
  <c r="D13"/>
  <c r="D12"/>
  <c r="D11"/>
  <c r="D10"/>
  <c r="D9"/>
  <c r="D7"/>
  <c r="D6"/>
  <c r="D3" s="1"/>
  <c r="D5"/>
  <c r="D4"/>
  <c r="D52"/>
  <c r="D38"/>
  <c r="D32"/>
  <c r="D22"/>
  <c r="D16"/>
  <c r="D8"/>
  <c r="D62" i="6"/>
  <c r="D75"/>
  <c r="D45" i="20" l="1"/>
  <c r="D47" i="18"/>
  <c r="D45" s="1"/>
  <c r="D45" i="22"/>
  <c r="D45" i="21"/>
  <c r="D45" i="16"/>
  <c r="D76" i="6" l="1"/>
  <c r="D73" s="1"/>
  <c r="D21" i="9" l="1"/>
  <c r="D51"/>
  <c r="D8"/>
  <c r="D67" i="6"/>
  <c r="D26" i="9" l="1"/>
  <c r="D3"/>
  <c r="D49" l="1"/>
  <c r="D47" s="1"/>
  <c r="D32" i="6"/>
  <c r="D27"/>
  <c r="D71"/>
  <c r="D7"/>
  <c r="D69" l="1"/>
  <c r="D70"/>
  <c r="D68" l="1"/>
  <c r="D65" s="1"/>
  <c r="D63" s="1"/>
</calcChain>
</file>

<file path=xl/sharedStrings.xml><?xml version="1.0" encoding="utf-8"?>
<sst xmlns="http://schemas.openxmlformats.org/spreadsheetml/2006/main" count="525" uniqueCount="105">
  <si>
    <r>
      <rPr>
        <sz val="11"/>
        <color theme="1"/>
        <rFont val="Times New Roman"/>
        <family val="1"/>
        <charset val="204"/>
      </rP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</t>
    </r>
  </si>
  <si>
    <t>№ п/п</t>
  </si>
  <si>
    <t>Наименование показателя</t>
  </si>
  <si>
    <t>Размер платы за 1 кв.м жилой площади в месяц,руб.</t>
  </si>
  <si>
    <t>I</t>
  </si>
  <si>
    <t>Содержание помещений общего пользования</t>
  </si>
  <si>
    <t>Подметание полов в помещениях общего пользования (подъезды)</t>
  </si>
  <si>
    <t>Мытьё полов в помещениях общего пользования (подъезды)</t>
  </si>
  <si>
    <t xml:space="preserve">Уборка чердачных помещений от мусора </t>
  </si>
  <si>
    <t>II</t>
  </si>
  <si>
    <t>Уборка земельного участка, входящего  в  состав общего  имущества многоквартирного дома</t>
  </si>
  <si>
    <t>Подметание территории перед входом в подъезд</t>
  </si>
  <si>
    <t>Уборка мусора с придомовой территории в летний период</t>
  </si>
  <si>
    <t>Очистка контейнерной площадки</t>
  </si>
  <si>
    <t>Подметание ступеней и площадок крылец</t>
  </si>
  <si>
    <t>Сдвижка и подметание снега на территории перед подъездом при отсутствии снегопадов (мест движения пешеходов)</t>
  </si>
  <si>
    <t>Сдвижка и подметание снега при снегопаде</t>
  </si>
  <si>
    <t>III</t>
  </si>
  <si>
    <t>Техническое обьслуживание многоквартирного дома</t>
  </si>
  <si>
    <t>А</t>
  </si>
  <si>
    <t>Конструктивные элементы</t>
  </si>
  <si>
    <t>Установка и снятие пружин</t>
  </si>
  <si>
    <t>Удаление с крыши снега и наледей</t>
  </si>
  <si>
    <t>Мелкий ремонт кровли</t>
  </si>
  <si>
    <t>Б</t>
  </si>
  <si>
    <t>Отопление</t>
  </si>
  <si>
    <t>Притирка запорной арматуры без снятия с места:</t>
  </si>
  <si>
    <t>Ликвидация воздушных пробок в системе отопления</t>
  </si>
  <si>
    <t>Консервация системы отопления</t>
  </si>
  <si>
    <t>Промывка системы центрального отопления</t>
  </si>
  <si>
    <t>Опрессовка системы центрального отопления</t>
  </si>
  <si>
    <t>В</t>
  </si>
  <si>
    <t>Водоснабжение, (ХВС, ГВС), водоотведение</t>
  </si>
  <si>
    <t>Уплотнение сгонов</t>
  </si>
  <si>
    <t xml:space="preserve">Устранение засоров канализационных труб </t>
  </si>
  <si>
    <t>Временная заделка свищей и трещин в трубопроводах</t>
  </si>
  <si>
    <t>Осмотр водопровода, канализации и горячего водоснабжения</t>
  </si>
  <si>
    <t>Г</t>
  </si>
  <si>
    <t>Электрические сети</t>
  </si>
  <si>
    <t>Смена выключателей</t>
  </si>
  <si>
    <t>Смена перегоревшей электролампы</t>
  </si>
  <si>
    <t>Осмотр электрических сетей в местах общего пользования (проверка и обеспечение работоспособности)</t>
  </si>
  <si>
    <t>Аварийное обслуживание  (на системах водоснабжения, теплоснабжения, вентиляции)</t>
  </si>
  <si>
    <t>Дератизация</t>
  </si>
  <si>
    <t>Дезинсекция</t>
  </si>
  <si>
    <t>IV</t>
  </si>
  <si>
    <t>Текущий ремонт общего имущества многоквартирного дома</t>
  </si>
  <si>
    <t>Ремонт кровли</t>
  </si>
  <si>
    <t>Ремонт фасада</t>
  </si>
  <si>
    <t>Ремонт крылец</t>
  </si>
  <si>
    <t>Ремонт лестничных маршей</t>
  </si>
  <si>
    <t>Ремонт фронтов, карнизов</t>
  </si>
  <si>
    <t>Ремонт перекрытий (пола) (замена, востановление отдельных участков)</t>
  </si>
  <si>
    <t>Косметический ремонт мест общего пользования</t>
  </si>
  <si>
    <t>Ремонт обшивки стен в местах общего пользования</t>
  </si>
  <si>
    <t>Ремонт обшивки потолков</t>
  </si>
  <si>
    <t>Ремонт дверных и оконных блоков в местах общего пользования:</t>
  </si>
  <si>
    <t>оконные блоки</t>
  </si>
  <si>
    <t>дверные блоки</t>
  </si>
  <si>
    <t>Ремонт чердачных перекрытий (замена, восстановление отдельных участков)</t>
  </si>
  <si>
    <t>Замена остекленения в местах общего пользования</t>
  </si>
  <si>
    <t>Утепление систем ТВС, ГВС, ХВС в местах общего пользования</t>
  </si>
  <si>
    <t>Ремонт электрических сетей в местах общего пользования</t>
  </si>
  <si>
    <t>Ремонт сетей тепловодоснабжения</t>
  </si>
  <si>
    <t xml:space="preserve">Ремонт сетей канализации </t>
  </si>
  <si>
    <t xml:space="preserve">Утепление канализационных стояков </t>
  </si>
  <si>
    <t>Ремонт вентиляционной системы</t>
  </si>
  <si>
    <t>V</t>
  </si>
  <si>
    <t>Вывоз твердых бытовых отходов</t>
  </si>
  <si>
    <t>VI</t>
  </si>
  <si>
    <t>VII</t>
  </si>
  <si>
    <t>Утилизация твердых бытовых отходов</t>
  </si>
  <si>
    <t>Управление жилыми домами</t>
  </si>
  <si>
    <t>Итого</t>
  </si>
  <si>
    <t>Содержание общего имущества</t>
  </si>
  <si>
    <t>ИТОГО</t>
  </si>
  <si>
    <t>Содержание жил. фонда</t>
  </si>
  <si>
    <t>Обсл. и ТР инж. системы жил. Фонда</t>
  </si>
  <si>
    <t>ТР констр. элементов жил. фонда</t>
  </si>
  <si>
    <t>Председатель НПО "Центральный"                                   И.С. Прокудина</t>
  </si>
  <si>
    <t>Уборка технических помещений</t>
  </si>
  <si>
    <t>Аварийное обслуживание  (на системах водоснабжения, теплоснабжения, вентиляции), вентиляции, канализации, энергоснабжения</t>
  </si>
  <si>
    <t>Вывоз и утилизация твердых бытовых отходов</t>
  </si>
  <si>
    <t>Засмена разбитых стекол окон  в помещениях общего пользования. Ремонт дверных и оконных блоков в местах общего пользования</t>
  </si>
  <si>
    <t>Ремонт деревянных элементов</t>
  </si>
  <si>
    <t>Промывка и опрессовка системы центрального отопления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</si>
  <si>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6 дом № 1,7</t>
    </r>
  </si>
  <si>
    <t>Обслуживание запорной арматуры без снятия с места:</t>
  </si>
  <si>
    <t>Обслуживание оконных блоков и дверей в МОП</t>
  </si>
  <si>
    <t>Осмотр электрических сетей в местах общего пользования , проведение ППР</t>
  </si>
  <si>
    <t>Устранение неисправностей электрических устройств</t>
  </si>
  <si>
    <t>Обслуживание запорной арматуры</t>
  </si>
  <si>
    <t>Ремонт и утепление сетей тепловодоснабжения</t>
  </si>
  <si>
    <t xml:space="preserve">Ремонт и утепление сетей канализации </t>
  </si>
  <si>
    <t>Услуги по управлению жилыми домами</t>
  </si>
  <si>
    <t>Услуги по организации обслуживания жилых домов</t>
  </si>
  <si>
    <t xml:space="preserve">Уборка чердачных и подвальных помещений от мусора </t>
  </si>
  <si>
    <t>Техническое обслуживание многоквартирного дома</t>
  </si>
  <si>
    <t>Услуга по обращению с ТКО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</si>
  <si>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 мкр. 6 дом № 1,7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</si>
  <si>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1 дом № 8; мкр. 2 дом № 22, мкр. 7 дома № 5, 11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</si>
  <si>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 мкр. 3 дома № 45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</si>
  <si>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                                                                                                            по адресу г. Лянтор  ул. Дружбы Народов дом 5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</si>
  <si>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                                                                                                                 по адресам г. Лянтор мкр. 1 дом № 69; мкр. 2 дом № 27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</si>
  <si>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адресам г. Лянтор мкр. 1 дом № 8, 48,54,73,86; мкр. № 2 дома № 8,18,22,64; мкр. 3 дома №8,9,15,20, 27,41,52,61; мкр. 6 дом № 24,25;  мкр. 6А дома № 66,80,83;  мкр 7 дома № 2,4,5,6,8,9,11,20,22,28,34,41,47,49,50,51,52,57,59,64;  мкр. 10 дом № 1,27.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</si>
</sst>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707580</xdr:colOff>
      <xdr:row>7</xdr:row>
      <xdr:rowOff>95789</xdr:rowOff>
    </xdr:from>
    <xdr:ext cx="184730" cy="937629"/>
    <xdr:sp macro="" textlink="">
      <xdr:nvSpPr>
        <xdr:cNvPr id="3" name="Прямоугольник 2"/>
        <xdr:cNvSpPr/>
      </xdr:nvSpPr>
      <xdr:spPr>
        <a:xfrm>
          <a:off x="5108130" y="2191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0"/>
  <sheetViews>
    <sheetView topLeftCell="A58" workbookViewId="0">
      <selection activeCell="D68" sqref="D68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0" hidden="1" customWidth="1"/>
  </cols>
  <sheetData>
    <row r="1" spans="1:9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6">
      <c r="A2" s="2"/>
      <c r="B2" s="3" t="s">
        <v>1</v>
      </c>
      <c r="C2" s="7" t="s">
        <v>2</v>
      </c>
      <c r="D2" s="6" t="s">
        <v>3</v>
      </c>
    </row>
    <row r="3" spans="1:9">
      <c r="A3" s="2"/>
      <c r="B3" s="9" t="s">
        <v>4</v>
      </c>
      <c r="C3" s="8" t="s">
        <v>5</v>
      </c>
      <c r="D3" s="13">
        <f>D6+D5+D4</f>
        <v>3.48</v>
      </c>
    </row>
    <row r="4" spans="1:9">
      <c r="A4" s="2"/>
      <c r="B4" s="10">
        <v>1</v>
      </c>
      <c r="C4" s="3" t="s">
        <v>6</v>
      </c>
      <c r="D4" s="11">
        <v>3.16</v>
      </c>
    </row>
    <row r="5" spans="1:9">
      <c r="A5" s="2"/>
      <c r="B5" s="10">
        <v>2</v>
      </c>
      <c r="C5" s="3" t="s">
        <v>7</v>
      </c>
      <c r="D5" s="11">
        <v>0.3</v>
      </c>
    </row>
    <row r="6" spans="1:9">
      <c r="A6" s="2"/>
      <c r="B6" s="10">
        <v>3</v>
      </c>
      <c r="C6" s="3" t="s">
        <v>96</v>
      </c>
      <c r="D6" s="11">
        <v>0.02</v>
      </c>
    </row>
    <row r="7" spans="1:9" ht="24.75">
      <c r="A7" s="2"/>
      <c r="B7" s="9" t="s">
        <v>9</v>
      </c>
      <c r="C7" s="12" t="s">
        <v>10</v>
      </c>
      <c r="D7" s="13">
        <f>D8+D9+D10+D11+D12+D13</f>
        <v>2.1500000000000004</v>
      </c>
      <c r="H7" s="1"/>
    </row>
    <row r="8" spans="1:9">
      <c r="A8" s="2"/>
      <c r="B8" s="10">
        <v>4</v>
      </c>
      <c r="C8" s="3" t="s">
        <v>11</v>
      </c>
      <c r="D8" s="11">
        <v>7.0000000000000007E-2</v>
      </c>
    </row>
    <row r="9" spans="1:9">
      <c r="A9" s="2"/>
      <c r="B9" s="10">
        <v>5</v>
      </c>
      <c r="C9" s="3" t="s">
        <v>12</v>
      </c>
      <c r="D9" s="11">
        <v>0.95</v>
      </c>
    </row>
    <row r="10" spans="1:9">
      <c r="A10" s="2"/>
      <c r="B10" s="10">
        <v>6</v>
      </c>
      <c r="C10" s="3" t="s">
        <v>13</v>
      </c>
      <c r="D10" s="11">
        <v>0.47</v>
      </c>
    </row>
    <row r="11" spans="1:9">
      <c r="A11" s="2"/>
      <c r="B11" s="10">
        <v>7</v>
      </c>
      <c r="C11" s="3" t="s">
        <v>14</v>
      </c>
      <c r="D11" s="11">
        <v>0.06</v>
      </c>
    </row>
    <row r="12" spans="1:9" ht="24.75">
      <c r="A12" s="2"/>
      <c r="B12" s="10">
        <v>8</v>
      </c>
      <c r="C12" s="4" t="s">
        <v>15</v>
      </c>
      <c r="D12" s="11">
        <v>7.0000000000000007E-2</v>
      </c>
    </row>
    <row r="13" spans="1:9">
      <c r="A13" s="2"/>
      <c r="B13" s="10">
        <v>9</v>
      </c>
      <c r="C13" s="3" t="s">
        <v>16</v>
      </c>
      <c r="D13" s="11">
        <v>0.53</v>
      </c>
    </row>
    <row r="14" spans="1:9">
      <c r="A14" s="2"/>
      <c r="B14" s="9" t="s">
        <v>17</v>
      </c>
      <c r="C14" s="8" t="s">
        <v>18</v>
      </c>
      <c r="D14" s="11"/>
    </row>
    <row r="15" spans="1:9">
      <c r="A15" s="2"/>
      <c r="B15" s="9" t="s">
        <v>19</v>
      </c>
      <c r="C15" s="8" t="s">
        <v>20</v>
      </c>
      <c r="D15" s="13">
        <f>D16+D17+D18+D19</f>
        <v>2</v>
      </c>
    </row>
    <row r="16" spans="1:9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D22+D23+D24+D25+D26</f>
        <v>0.89000000000000012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/>
      <c r="C22" s="3" t="s">
        <v>27</v>
      </c>
      <c r="D22" s="11">
        <v>0.13</v>
      </c>
    </row>
    <row r="23" spans="1:4">
      <c r="A23" s="2"/>
      <c r="B23" s="10"/>
      <c r="C23" s="3" t="s">
        <v>28</v>
      </c>
      <c r="D23" s="11">
        <v>0.06</v>
      </c>
    </row>
    <row r="24" spans="1:4">
      <c r="A24" s="2"/>
      <c r="B24" s="10">
        <v>15</v>
      </c>
      <c r="C24" s="3" t="s">
        <v>85</v>
      </c>
      <c r="D24" s="11">
        <v>0.57999999999999996</v>
      </c>
    </row>
    <row r="25" spans="1:4">
      <c r="A25" s="2"/>
      <c r="B25" s="10">
        <v>17</v>
      </c>
      <c r="C25" s="3" t="s">
        <v>29</v>
      </c>
      <c r="D25" s="11">
        <v>0.06</v>
      </c>
    </row>
    <row r="26" spans="1:4">
      <c r="A26" s="2"/>
      <c r="B26" s="10">
        <v>18</v>
      </c>
      <c r="C26" s="3" t="s">
        <v>30</v>
      </c>
      <c r="D26" s="11">
        <v>0.06</v>
      </c>
    </row>
    <row r="27" spans="1:4">
      <c r="A27" s="2"/>
      <c r="B27" s="9" t="s">
        <v>31</v>
      </c>
      <c r="C27" s="8" t="s">
        <v>32</v>
      </c>
      <c r="D27" s="13">
        <f>D28+D29+D30+D31</f>
        <v>0.57000000000000006</v>
      </c>
    </row>
    <row r="28" spans="1:4">
      <c r="A28" s="2"/>
      <c r="B28" s="10">
        <v>19</v>
      </c>
      <c r="C28" s="3" t="s">
        <v>33</v>
      </c>
      <c r="D28" s="11">
        <v>0.02</v>
      </c>
    </row>
    <row r="29" spans="1:4">
      <c r="A29" s="2"/>
      <c r="B29" s="10">
        <v>20</v>
      </c>
      <c r="C29" s="3" t="s">
        <v>34</v>
      </c>
      <c r="D29" s="11">
        <v>0.06</v>
      </c>
    </row>
    <row r="30" spans="1:4">
      <c r="A30" s="2"/>
      <c r="B30" s="10">
        <v>21</v>
      </c>
      <c r="C30" s="3" t="s">
        <v>35</v>
      </c>
      <c r="D30" s="11">
        <v>0.23</v>
      </c>
    </row>
    <row r="31" spans="1:4">
      <c r="A31" s="2"/>
      <c r="B31" s="10">
        <v>22</v>
      </c>
      <c r="C31" s="3" t="s">
        <v>36</v>
      </c>
      <c r="D31" s="11">
        <v>0.26</v>
      </c>
    </row>
    <row r="32" spans="1:4">
      <c r="A32" s="2"/>
      <c r="B32" s="9" t="s">
        <v>37</v>
      </c>
      <c r="C32" s="8" t="s">
        <v>38</v>
      </c>
      <c r="D32" s="13">
        <f>D33+D34+D35+D36+D37+D38</f>
        <v>3.42</v>
      </c>
    </row>
    <row r="33" spans="1:4">
      <c r="A33" s="2"/>
      <c r="B33" s="10">
        <v>23</v>
      </c>
      <c r="C33" s="3" t="s">
        <v>39</v>
      </c>
      <c r="D33" s="11">
        <v>0.11</v>
      </c>
    </row>
    <row r="34" spans="1:4">
      <c r="A34" s="2"/>
      <c r="B34" s="10">
        <v>24</v>
      </c>
      <c r="C34" s="3" t="s">
        <v>40</v>
      </c>
      <c r="D34" s="11">
        <v>0.21</v>
      </c>
    </row>
    <row r="35" spans="1:4" ht="24.75">
      <c r="A35" s="2"/>
      <c r="B35" s="10">
        <v>25</v>
      </c>
      <c r="C35" s="4" t="s">
        <v>41</v>
      </c>
      <c r="D35" s="11">
        <v>0.79</v>
      </c>
    </row>
    <row r="36" spans="1:4" ht="24.75">
      <c r="A36" s="2"/>
      <c r="B36" s="9">
        <v>26</v>
      </c>
      <c r="C36" s="12" t="s">
        <v>42</v>
      </c>
      <c r="D36" s="13">
        <v>2.2599999999999998</v>
      </c>
    </row>
    <row r="37" spans="1:4">
      <c r="A37" s="2"/>
      <c r="B37" s="9">
        <v>27</v>
      </c>
      <c r="C37" s="8" t="s">
        <v>43</v>
      </c>
      <c r="D37" s="13">
        <v>0.03</v>
      </c>
    </row>
    <row r="38" spans="1:4">
      <c r="A38" s="2"/>
      <c r="B38" s="9">
        <v>28</v>
      </c>
      <c r="C38" s="8" t="s">
        <v>44</v>
      </c>
      <c r="D38" s="13">
        <v>0.02</v>
      </c>
    </row>
    <row r="39" spans="1:4">
      <c r="A39" s="2"/>
      <c r="B39" s="9" t="s">
        <v>45</v>
      </c>
      <c r="C39" s="8" t="s">
        <v>46</v>
      </c>
      <c r="D39" s="13">
        <f>D40+D41+D42+D43+D44+D45+D46+D47+D48+D50+D51+D52+D53+D54+D55+D56+D57+D58+D59</f>
        <v>7.3199999999999985</v>
      </c>
    </row>
    <row r="40" spans="1:4">
      <c r="A40" s="2"/>
      <c r="B40" s="10">
        <v>29</v>
      </c>
      <c r="C40" s="3" t="s">
        <v>47</v>
      </c>
      <c r="D40" s="11">
        <v>1.47</v>
      </c>
    </row>
    <row r="41" spans="1:4">
      <c r="A41" s="2"/>
      <c r="B41" s="10">
        <v>30</v>
      </c>
      <c r="C41" s="3" t="s">
        <v>48</v>
      </c>
      <c r="D41" s="11">
        <v>0.42</v>
      </c>
    </row>
    <row r="42" spans="1:4">
      <c r="A42" s="2"/>
      <c r="B42" s="10">
        <v>31</v>
      </c>
      <c r="C42" s="3" t="s">
        <v>49</v>
      </c>
      <c r="D42" s="11">
        <v>0.61</v>
      </c>
    </row>
    <row r="43" spans="1:4">
      <c r="A43" s="2"/>
      <c r="B43" s="10">
        <v>32</v>
      </c>
      <c r="C43" s="3" t="s">
        <v>51</v>
      </c>
      <c r="D43" s="11">
        <v>0.06</v>
      </c>
    </row>
    <row r="44" spans="1:4">
      <c r="A44" s="2"/>
      <c r="B44" s="10">
        <v>33</v>
      </c>
      <c r="C44" s="3" t="s">
        <v>50</v>
      </c>
      <c r="D44" s="11">
        <v>0.54</v>
      </c>
    </row>
    <row r="45" spans="1:4" ht="24.75">
      <c r="A45" s="2"/>
      <c r="B45" s="10">
        <v>34</v>
      </c>
      <c r="C45" s="4" t="s">
        <v>52</v>
      </c>
      <c r="D45" s="11">
        <v>0.35</v>
      </c>
    </row>
    <row r="46" spans="1:4">
      <c r="A46" s="2"/>
      <c r="B46" s="10">
        <v>35</v>
      </c>
      <c r="C46" s="3" t="s">
        <v>53</v>
      </c>
      <c r="D46" s="11">
        <v>0.64</v>
      </c>
    </row>
    <row r="47" spans="1:4">
      <c r="A47" s="2"/>
      <c r="B47" s="10">
        <v>36</v>
      </c>
      <c r="C47" s="3" t="s">
        <v>54</v>
      </c>
      <c r="D47" s="11">
        <v>0.11</v>
      </c>
    </row>
    <row r="48" spans="1:4">
      <c r="A48" s="2"/>
      <c r="B48" s="10">
        <v>37</v>
      </c>
      <c r="C48" s="3" t="s">
        <v>55</v>
      </c>
      <c r="D48" s="11">
        <v>0.12</v>
      </c>
    </row>
    <row r="49" spans="1:10">
      <c r="A49" s="2"/>
      <c r="B49" s="10">
        <v>38</v>
      </c>
      <c r="C49" s="3" t="s">
        <v>56</v>
      </c>
      <c r="D49" s="11"/>
    </row>
    <row r="50" spans="1:10">
      <c r="A50" s="2"/>
      <c r="B50" s="10"/>
      <c r="C50" s="3" t="s">
        <v>57</v>
      </c>
      <c r="D50" s="11">
        <v>0.18</v>
      </c>
    </row>
    <row r="51" spans="1:10">
      <c r="A51" s="2"/>
      <c r="B51" s="10"/>
      <c r="C51" s="3" t="s">
        <v>58</v>
      </c>
      <c r="D51" s="11">
        <v>0.16</v>
      </c>
    </row>
    <row r="52" spans="1:10" ht="24.75">
      <c r="A52" s="2"/>
      <c r="B52" s="10">
        <v>39</v>
      </c>
      <c r="C52" s="4" t="s">
        <v>59</v>
      </c>
      <c r="D52" s="11">
        <v>0.27</v>
      </c>
    </row>
    <row r="53" spans="1:10">
      <c r="A53" s="2"/>
      <c r="B53" s="10">
        <v>40</v>
      </c>
      <c r="C53" s="4" t="s">
        <v>60</v>
      </c>
      <c r="D53" s="11">
        <v>0.02</v>
      </c>
    </row>
    <row r="54" spans="1:10">
      <c r="A54" s="2"/>
      <c r="B54" s="10">
        <v>41</v>
      </c>
      <c r="C54" s="4" t="s">
        <v>61</v>
      </c>
      <c r="D54" s="11">
        <v>0.1</v>
      </c>
    </row>
    <row r="55" spans="1:10">
      <c r="A55" s="2"/>
      <c r="B55" s="10">
        <v>42</v>
      </c>
      <c r="C55" s="4" t="s">
        <v>62</v>
      </c>
      <c r="D55" s="11">
        <v>0.22</v>
      </c>
    </row>
    <row r="56" spans="1:10">
      <c r="A56" s="2"/>
      <c r="B56" s="10">
        <v>43</v>
      </c>
      <c r="C56" s="4" t="s">
        <v>63</v>
      </c>
      <c r="D56" s="11">
        <v>1.4</v>
      </c>
    </row>
    <row r="57" spans="1:10">
      <c r="A57" s="2"/>
      <c r="B57" s="10">
        <v>44</v>
      </c>
      <c r="C57" s="4" t="s">
        <v>64</v>
      </c>
      <c r="D57" s="11">
        <v>0.53</v>
      </c>
    </row>
    <row r="58" spans="1:10">
      <c r="A58" s="2"/>
      <c r="B58" s="10">
        <v>45</v>
      </c>
      <c r="C58" s="4" t="s">
        <v>65</v>
      </c>
      <c r="D58" s="11">
        <v>0.09</v>
      </c>
    </row>
    <row r="59" spans="1:10">
      <c r="A59" s="2"/>
      <c r="B59" s="10">
        <v>46</v>
      </c>
      <c r="C59" s="4" t="s">
        <v>66</v>
      </c>
      <c r="D59" s="11">
        <v>0.03</v>
      </c>
      <c r="J59" s="15"/>
    </row>
    <row r="60" spans="1:10">
      <c r="A60" s="2"/>
      <c r="B60" s="9" t="s">
        <v>67</v>
      </c>
      <c r="C60" s="12" t="s">
        <v>68</v>
      </c>
      <c r="D60" s="13">
        <v>1.48</v>
      </c>
    </row>
    <row r="61" spans="1:10">
      <c r="A61" s="2"/>
      <c r="B61" s="9" t="s">
        <v>69</v>
      </c>
      <c r="C61" s="12" t="s">
        <v>71</v>
      </c>
      <c r="D61" s="13">
        <v>0.98</v>
      </c>
    </row>
    <row r="62" spans="1:10">
      <c r="A62" s="2"/>
      <c r="B62" s="9" t="s">
        <v>70</v>
      </c>
      <c r="C62" s="12" t="s">
        <v>95</v>
      </c>
      <c r="D62" s="13">
        <f>D72+D77</f>
        <v>4.9800000000000004</v>
      </c>
      <c r="J62" s="15"/>
    </row>
    <row r="63" spans="1:10">
      <c r="A63" s="2"/>
      <c r="B63" s="9"/>
      <c r="C63" s="12" t="s">
        <v>73</v>
      </c>
      <c r="D63" s="13">
        <f>D65+D67</f>
        <v>27.270000000000003</v>
      </c>
      <c r="J63" s="15"/>
    </row>
    <row r="64" spans="1:10">
      <c r="A64" s="2"/>
      <c r="B64" s="9"/>
      <c r="C64" s="12" t="s">
        <v>74</v>
      </c>
      <c r="D64" s="11"/>
    </row>
    <row r="65" spans="1:11">
      <c r="A65" s="2"/>
      <c r="B65" s="9"/>
      <c r="C65" s="12" t="s">
        <v>75</v>
      </c>
      <c r="D65" s="13">
        <f>D68</f>
        <v>18.200000000000003</v>
      </c>
    </row>
    <row r="66" spans="1:11">
      <c r="A66" s="2"/>
      <c r="B66" s="9"/>
      <c r="C66" s="12" t="s">
        <v>46</v>
      </c>
      <c r="D66" s="11"/>
    </row>
    <row r="67" spans="1:11">
      <c r="A67" s="2"/>
      <c r="B67" s="9"/>
      <c r="C67" s="12" t="s">
        <v>75</v>
      </c>
      <c r="D67" s="13">
        <f>D73</f>
        <v>9.0699999999999985</v>
      </c>
    </row>
    <row r="68" spans="1:11">
      <c r="A68" s="2"/>
      <c r="B68" s="9"/>
      <c r="C68" s="12" t="s">
        <v>74</v>
      </c>
      <c r="D68" s="13">
        <f>D69+D70+D71+D72</f>
        <v>18.200000000000003</v>
      </c>
      <c r="K68" s="15"/>
    </row>
    <row r="69" spans="1:11">
      <c r="A69" s="2"/>
      <c r="B69" s="9"/>
      <c r="C69" s="4" t="s">
        <v>76</v>
      </c>
      <c r="D69" s="11">
        <f>D3+D7+D60+D61</f>
        <v>8.0900000000000016</v>
      </c>
      <c r="J69" s="15"/>
    </row>
    <row r="70" spans="1:11">
      <c r="A70" s="2"/>
      <c r="B70" s="9"/>
      <c r="C70" s="4" t="s">
        <v>77</v>
      </c>
      <c r="D70" s="11">
        <f>D20+D27+D32</f>
        <v>4.88</v>
      </c>
      <c r="J70" s="15"/>
      <c r="K70" s="15"/>
    </row>
    <row r="71" spans="1:11">
      <c r="A71" s="2"/>
      <c r="B71" s="9"/>
      <c r="C71" s="4" t="s">
        <v>78</v>
      </c>
      <c r="D71" s="11">
        <f>D15</f>
        <v>2</v>
      </c>
    </row>
    <row r="72" spans="1:11">
      <c r="A72" s="2"/>
      <c r="B72" s="9"/>
      <c r="C72" s="4" t="s">
        <v>94</v>
      </c>
      <c r="D72" s="11">
        <v>3.23</v>
      </c>
    </row>
    <row r="73" spans="1:11">
      <c r="A73" s="2"/>
      <c r="B73" s="9"/>
      <c r="C73" s="12" t="s">
        <v>46</v>
      </c>
      <c r="D73" s="13">
        <f>D75+D76+D77</f>
        <v>9.0699999999999985</v>
      </c>
    </row>
    <row r="74" spans="1:11">
      <c r="A74" s="2"/>
      <c r="B74" s="9"/>
      <c r="C74" s="4" t="s">
        <v>76</v>
      </c>
      <c r="D74" s="11"/>
    </row>
    <row r="75" spans="1:11">
      <c r="A75" s="2"/>
      <c r="B75" s="9"/>
      <c r="C75" s="4" t="s">
        <v>77</v>
      </c>
      <c r="D75" s="11">
        <f>D54+D55+D56+D57+D58+D59</f>
        <v>2.3699999999999997</v>
      </c>
      <c r="J75" s="15"/>
    </row>
    <row r="76" spans="1:11">
      <c r="A76" s="2"/>
      <c r="B76" s="9"/>
      <c r="C76" s="4" t="s">
        <v>78</v>
      </c>
      <c r="D76" s="11">
        <f>D40+D41+D42+D43+D44+D45+D46+D47+D48+D50+D51+D52+D53</f>
        <v>4.9499999999999993</v>
      </c>
    </row>
    <row r="77" spans="1:11">
      <c r="A77" s="2"/>
      <c r="B77" s="9"/>
      <c r="C77" s="4" t="s">
        <v>94</v>
      </c>
      <c r="D77" s="11">
        <v>1.75</v>
      </c>
      <c r="J77" s="15"/>
    </row>
    <row r="79" spans="1:11">
      <c r="B79" s="14" t="s">
        <v>79</v>
      </c>
      <c r="C79" s="14"/>
      <c r="D79" s="14"/>
    </row>
    <row r="80" spans="1:11">
      <c r="B80" s="14"/>
      <c r="C80" s="14"/>
      <c r="D80" s="1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tabSelected="1" topLeftCell="A28" workbookViewId="0">
      <selection activeCell="L42" sqref="L42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51" customHeight="1">
      <c r="A1" s="16" t="s">
        <v>99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4.2</v>
      </c>
      <c r="J3" s="5"/>
    </row>
    <row r="4" spans="1:10">
      <c r="A4" s="2"/>
      <c r="B4" s="10">
        <v>1</v>
      </c>
      <c r="C4" s="3" t="s">
        <v>6</v>
      </c>
      <c r="D4" s="11">
        <v>3.85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1.6800000000000002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0.95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0.53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1.9999999999999998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</row>
    <row r="36" spans="1:11">
      <c r="A36" s="2"/>
      <c r="B36" s="9" t="s">
        <v>45</v>
      </c>
      <c r="C36" s="8" t="s">
        <v>46</v>
      </c>
      <c r="D36" s="13">
        <f>D37+D39+D40+D41+D42+D43+D38</f>
        <v>10.210000000000001</v>
      </c>
    </row>
    <row r="37" spans="1:11">
      <c r="A37" s="2"/>
      <c r="B37" s="10">
        <v>27</v>
      </c>
      <c r="C37" s="3" t="s">
        <v>47</v>
      </c>
      <c r="D37" s="11">
        <v>1.1200000000000001</v>
      </c>
    </row>
    <row r="38" spans="1:11">
      <c r="A38" s="2"/>
      <c r="B38" s="10">
        <v>28</v>
      </c>
      <c r="C38" s="3" t="s">
        <v>84</v>
      </c>
      <c r="D38" s="11">
        <v>6.14</v>
      </c>
    </row>
    <row r="39" spans="1:11">
      <c r="A39" s="2"/>
      <c r="B39" s="10">
        <v>29</v>
      </c>
      <c r="C39" s="4" t="s">
        <v>62</v>
      </c>
      <c r="D39" s="11">
        <v>0.24</v>
      </c>
    </row>
    <row r="40" spans="1:11">
      <c r="A40" s="2"/>
      <c r="B40" s="10">
        <v>30</v>
      </c>
      <c r="C40" s="4" t="s">
        <v>92</v>
      </c>
      <c r="D40" s="11">
        <v>1.54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5.9</v>
      </c>
    </row>
    <row r="45" spans="1:11">
      <c r="A45" s="2"/>
      <c r="B45" s="9"/>
      <c r="C45" s="12" t="s">
        <v>73</v>
      </c>
      <c r="D45" s="13">
        <f>D47+D49</f>
        <v>31.150000000000002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20.94</v>
      </c>
    </row>
    <row r="48" spans="1:11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10.210000000000001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52"/>
  <sheetViews>
    <sheetView topLeftCell="A30" workbookViewId="0">
      <selection activeCell="L47" sqref="L47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60" customHeight="1">
      <c r="A1" s="16" t="s">
        <v>103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2.1999999999999997</v>
      </c>
      <c r="J3" s="5"/>
    </row>
    <row r="4" spans="1:10">
      <c r="A4" s="2"/>
      <c r="B4" s="10">
        <v>1</v>
      </c>
      <c r="C4" s="3" t="s">
        <v>6</v>
      </c>
      <c r="D4" s="11">
        <v>1.85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0.88000000000000012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0.35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0.33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1.9999999999999998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</row>
    <row r="36" spans="1:11">
      <c r="A36" s="2"/>
      <c r="B36" s="9" t="s">
        <v>45</v>
      </c>
      <c r="C36" s="8" t="s">
        <v>46</v>
      </c>
      <c r="D36" s="13">
        <f>D37+D39+D40+D41+D42+D43+D38</f>
        <v>16.38</v>
      </c>
    </row>
    <row r="37" spans="1:11">
      <c r="A37" s="2"/>
      <c r="B37" s="10">
        <v>27</v>
      </c>
      <c r="C37" s="3" t="s">
        <v>47</v>
      </c>
      <c r="D37" s="11">
        <v>2.89</v>
      </c>
    </row>
    <row r="38" spans="1:11">
      <c r="A38" s="2"/>
      <c r="B38" s="10">
        <v>28</v>
      </c>
      <c r="C38" s="3" t="s">
        <v>84</v>
      </c>
      <c r="D38" s="11">
        <f>9.2+1.34</f>
        <v>10.54</v>
      </c>
    </row>
    <row r="39" spans="1:11">
      <c r="A39" s="2"/>
      <c r="B39" s="10">
        <v>29</v>
      </c>
      <c r="C39" s="4" t="s">
        <v>62</v>
      </c>
      <c r="D39" s="11">
        <v>0.24</v>
      </c>
    </row>
    <row r="40" spans="1:11">
      <c r="A40" s="2"/>
      <c r="B40" s="10">
        <v>30</v>
      </c>
      <c r="C40" s="4" t="s">
        <v>92</v>
      </c>
      <c r="D40" s="11">
        <v>1.54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5.9</v>
      </c>
    </row>
    <row r="45" spans="1:11">
      <c r="A45" s="2"/>
      <c r="B45" s="9"/>
      <c r="C45" s="12" t="s">
        <v>73</v>
      </c>
      <c r="D45" s="13">
        <f>D47+D49</f>
        <v>34.519999999999996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18.14</v>
      </c>
      <c r="J47" s="15"/>
    </row>
    <row r="48" spans="1:11">
      <c r="A48" s="2"/>
      <c r="B48" s="9"/>
      <c r="C48" s="12" t="s">
        <v>46</v>
      </c>
      <c r="D48" s="11"/>
      <c r="K48" s="15"/>
    </row>
    <row r="49" spans="1:4">
      <c r="A49" s="2"/>
      <c r="B49" s="9"/>
      <c r="C49" s="12" t="s">
        <v>75</v>
      </c>
      <c r="D49" s="13">
        <f>D36</f>
        <v>16.38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54"/>
  <sheetViews>
    <sheetView topLeftCell="A34" workbookViewId="0">
      <selection activeCell="K40" sqref="K4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58.5" customHeight="1">
      <c r="A1" s="16" t="s">
        <v>100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3.4499999999999997</v>
      </c>
      <c r="J3" s="5"/>
    </row>
    <row r="4" spans="1:10">
      <c r="A4" s="2"/>
      <c r="B4" s="10">
        <v>1</v>
      </c>
      <c r="C4" s="3" t="s">
        <v>6</v>
      </c>
      <c r="D4" s="11">
        <v>3.13</v>
      </c>
    </row>
    <row r="5" spans="1:10">
      <c r="A5" s="2"/>
      <c r="B5" s="10">
        <v>2</v>
      </c>
      <c r="C5" s="3" t="s">
        <v>7</v>
      </c>
      <c r="D5" s="11">
        <v>0.3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4.5</v>
      </c>
      <c r="H8" s="1"/>
    </row>
    <row r="9" spans="1:10">
      <c r="A9" s="2"/>
      <c r="B9" s="10">
        <v>5</v>
      </c>
      <c r="C9" s="3" t="s">
        <v>11</v>
      </c>
      <c r="D9" s="11">
        <v>0.06</v>
      </c>
    </row>
    <row r="10" spans="1:10">
      <c r="A10" s="2"/>
      <c r="B10" s="10">
        <v>6</v>
      </c>
      <c r="C10" s="3" t="s">
        <v>12</v>
      </c>
      <c r="D10" s="11">
        <v>0.86</v>
      </c>
    </row>
    <row r="11" spans="1:10">
      <c r="A11" s="2"/>
      <c r="B11" s="10">
        <v>7</v>
      </c>
      <c r="C11" s="3" t="s">
        <v>13</v>
      </c>
      <c r="D11" s="11">
        <v>2.97</v>
      </c>
    </row>
    <row r="12" spans="1:10">
      <c r="A12" s="2"/>
      <c r="B12" s="10">
        <v>8</v>
      </c>
      <c r="C12" s="3" t="s">
        <v>14</v>
      </c>
      <c r="D12" s="11">
        <v>0.06</v>
      </c>
    </row>
    <row r="13" spans="1:10" ht="24.75">
      <c r="A13" s="2"/>
      <c r="B13" s="10">
        <v>9</v>
      </c>
      <c r="C13" s="4" t="s">
        <v>15</v>
      </c>
      <c r="D13" s="11">
        <v>7.0000000000000007E-2</v>
      </c>
    </row>
    <row r="14" spans="1:10">
      <c r="A14" s="2"/>
      <c r="B14" s="10">
        <v>10</v>
      </c>
      <c r="C14" s="3" t="s">
        <v>16</v>
      </c>
      <c r="D14" s="11">
        <v>0.48</v>
      </c>
    </row>
    <row r="15" spans="1:10">
      <c r="A15" s="2"/>
      <c r="B15" s="9" t="s">
        <v>17</v>
      </c>
      <c r="C15" s="8" t="s">
        <v>97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+D18+D19+D20+D17</f>
        <v>1.8199999999999998</v>
      </c>
    </row>
    <row r="17" spans="1:4">
      <c r="A17" s="2"/>
      <c r="B17" s="10">
        <v>11</v>
      </c>
      <c r="C17" s="3" t="s">
        <v>88</v>
      </c>
      <c r="D17" s="11">
        <v>0.15</v>
      </c>
    </row>
    <row r="18" spans="1:4">
      <c r="A18" s="2"/>
      <c r="B18" s="10">
        <v>12</v>
      </c>
      <c r="C18" s="3" t="s">
        <v>22</v>
      </c>
      <c r="D18" s="11">
        <v>0.11</v>
      </c>
    </row>
    <row r="19" spans="1:4">
      <c r="A19" s="2"/>
      <c r="B19" s="10">
        <v>13</v>
      </c>
      <c r="C19" s="3" t="s">
        <v>23</v>
      </c>
      <c r="D19" s="11">
        <v>0.08</v>
      </c>
    </row>
    <row r="20" spans="1:4">
      <c r="A20" s="2"/>
      <c r="B20" s="10">
        <v>14</v>
      </c>
      <c r="C20" s="3" t="s">
        <v>84</v>
      </c>
      <c r="D20" s="11">
        <v>1.48</v>
      </c>
    </row>
    <row r="21" spans="1:4">
      <c r="A21" s="2"/>
      <c r="B21" s="9" t="s">
        <v>24</v>
      </c>
      <c r="C21" s="8" t="s">
        <v>25</v>
      </c>
      <c r="D21" s="13">
        <f>D22+D23+D24+D25</f>
        <v>0.8600000000000001</v>
      </c>
    </row>
    <row r="22" spans="1:4">
      <c r="A22" s="2"/>
      <c r="B22" s="10">
        <v>15</v>
      </c>
      <c r="C22" s="3" t="s">
        <v>87</v>
      </c>
      <c r="D22" s="11">
        <v>0.15</v>
      </c>
    </row>
    <row r="23" spans="1:4">
      <c r="A23" s="2"/>
      <c r="B23" s="10">
        <v>16</v>
      </c>
      <c r="C23" s="3" t="s">
        <v>27</v>
      </c>
      <c r="D23" s="11">
        <v>0.12</v>
      </c>
    </row>
    <row r="24" spans="1:4">
      <c r="A24" s="2"/>
      <c r="B24" s="10">
        <v>17</v>
      </c>
      <c r="C24" s="3" t="s">
        <v>28</v>
      </c>
      <c r="D24" s="11">
        <v>0.06</v>
      </c>
    </row>
    <row r="25" spans="1:4">
      <c r="A25" s="2"/>
      <c r="B25" s="10">
        <v>18</v>
      </c>
      <c r="C25" s="3" t="s">
        <v>85</v>
      </c>
      <c r="D25" s="11">
        <v>0.53</v>
      </c>
    </row>
    <row r="26" spans="1:4">
      <c r="A26" s="2"/>
      <c r="B26" s="9" t="s">
        <v>31</v>
      </c>
      <c r="C26" s="8" t="s">
        <v>32</v>
      </c>
      <c r="D26" s="13">
        <f>D27+D28+D29+D30</f>
        <v>0.57000000000000006</v>
      </c>
    </row>
    <row r="27" spans="1:4">
      <c r="A27" s="2"/>
      <c r="B27" s="10">
        <v>19</v>
      </c>
      <c r="C27" s="3" t="s">
        <v>33</v>
      </c>
      <c r="D27" s="11">
        <v>0.02</v>
      </c>
    </row>
    <row r="28" spans="1:4">
      <c r="A28" s="2"/>
      <c r="B28" s="10">
        <v>20</v>
      </c>
      <c r="C28" s="3" t="s">
        <v>34</v>
      </c>
      <c r="D28" s="11">
        <v>0.26</v>
      </c>
    </row>
    <row r="29" spans="1:4">
      <c r="A29" s="2"/>
      <c r="B29" s="10">
        <v>21</v>
      </c>
      <c r="C29" s="3" t="s">
        <v>35</v>
      </c>
      <c r="D29" s="11">
        <v>0.23</v>
      </c>
    </row>
    <row r="30" spans="1:4">
      <c r="A30" s="2"/>
      <c r="B30" s="10">
        <v>22</v>
      </c>
      <c r="C30" s="3" t="s">
        <v>36</v>
      </c>
      <c r="D30" s="11">
        <v>0.06</v>
      </c>
    </row>
    <row r="31" spans="1:4">
      <c r="A31" s="2"/>
      <c r="B31" s="9" t="s">
        <v>37</v>
      </c>
      <c r="C31" s="8" t="s">
        <v>38</v>
      </c>
      <c r="D31" s="13">
        <f>D32+D33</f>
        <v>1.1100000000000001</v>
      </c>
    </row>
    <row r="32" spans="1:4">
      <c r="A32" s="2"/>
      <c r="B32" s="10">
        <v>23</v>
      </c>
      <c r="C32" s="3" t="s">
        <v>90</v>
      </c>
      <c r="D32" s="11">
        <v>0.21</v>
      </c>
    </row>
    <row r="33" spans="1:11" ht="24.75">
      <c r="A33" s="2"/>
      <c r="B33" s="10">
        <v>24</v>
      </c>
      <c r="C33" s="4" t="s">
        <v>89</v>
      </c>
      <c r="D33" s="11">
        <v>0.9</v>
      </c>
    </row>
    <row r="34" spans="1:11" ht="36.75">
      <c r="A34" s="2"/>
      <c r="B34" s="9">
        <v>25</v>
      </c>
      <c r="C34" s="12" t="s">
        <v>81</v>
      </c>
      <c r="D34" s="13">
        <v>3.92</v>
      </c>
    </row>
    <row r="35" spans="1:11">
      <c r="A35" s="2"/>
      <c r="B35" s="9">
        <v>26</v>
      </c>
      <c r="C35" s="8" t="s">
        <v>43</v>
      </c>
      <c r="D35" s="13">
        <v>0.03</v>
      </c>
    </row>
    <row r="36" spans="1:11">
      <c r="A36" s="2"/>
      <c r="B36" s="9">
        <v>27</v>
      </c>
      <c r="C36" s="8" t="s">
        <v>44</v>
      </c>
      <c r="D36" s="13">
        <v>0.02</v>
      </c>
      <c r="J36" s="15"/>
    </row>
    <row r="37" spans="1:11">
      <c r="A37" s="2"/>
      <c r="B37" s="9" t="s">
        <v>45</v>
      </c>
      <c r="C37" s="8" t="s">
        <v>46</v>
      </c>
      <c r="D37" s="13">
        <f>D38+D39+D40+D41+D42+D43+D44</f>
        <v>3.6999999999999997</v>
      </c>
    </row>
    <row r="38" spans="1:11">
      <c r="A38" s="2"/>
      <c r="B38" s="10">
        <v>28</v>
      </c>
      <c r="C38" s="3" t="s">
        <v>47</v>
      </c>
      <c r="D38" s="11">
        <v>1.47</v>
      </c>
    </row>
    <row r="39" spans="1:11">
      <c r="A39" s="2"/>
      <c r="B39" s="10">
        <v>29</v>
      </c>
      <c r="C39" s="4" t="s">
        <v>61</v>
      </c>
      <c r="D39" s="11">
        <v>0.1</v>
      </c>
    </row>
    <row r="40" spans="1:11">
      <c r="A40" s="2"/>
      <c r="B40" s="10">
        <v>30</v>
      </c>
      <c r="C40" s="4" t="s">
        <v>62</v>
      </c>
      <c r="D40" s="11">
        <v>0.22</v>
      </c>
    </row>
    <row r="41" spans="1:11">
      <c r="A41" s="2"/>
      <c r="B41" s="10">
        <v>31</v>
      </c>
      <c r="C41" s="4" t="s">
        <v>63</v>
      </c>
      <c r="D41" s="11">
        <v>1.4</v>
      </c>
    </row>
    <row r="42" spans="1:11">
      <c r="A42" s="2"/>
      <c r="B42" s="10">
        <v>32</v>
      </c>
      <c r="C42" s="4" t="s">
        <v>64</v>
      </c>
      <c r="D42" s="11">
        <v>0.39</v>
      </c>
    </row>
    <row r="43" spans="1:11">
      <c r="A43" s="2"/>
      <c r="B43" s="10">
        <v>33</v>
      </c>
      <c r="C43" s="4" t="s">
        <v>65</v>
      </c>
      <c r="D43" s="11">
        <v>0.09</v>
      </c>
    </row>
    <row r="44" spans="1:11">
      <c r="A44" s="2"/>
      <c r="B44" s="10">
        <v>34</v>
      </c>
      <c r="C44" s="4" t="s">
        <v>66</v>
      </c>
      <c r="D44" s="11">
        <v>0.03</v>
      </c>
    </row>
    <row r="45" spans="1:11">
      <c r="A45" s="2"/>
      <c r="B45" s="9" t="s">
        <v>67</v>
      </c>
      <c r="C45" s="12" t="s">
        <v>98</v>
      </c>
      <c r="D45" s="13">
        <v>1.48</v>
      </c>
    </row>
    <row r="46" spans="1:11">
      <c r="A46" s="2"/>
      <c r="B46" s="9" t="s">
        <v>69</v>
      </c>
      <c r="C46" s="12" t="s">
        <v>95</v>
      </c>
      <c r="D46" s="13">
        <v>5.36</v>
      </c>
    </row>
    <row r="47" spans="1:11">
      <c r="A47" s="2"/>
      <c r="B47" s="9"/>
      <c r="C47" s="12" t="s">
        <v>73</v>
      </c>
      <c r="D47" s="13">
        <f>D49+D51</f>
        <v>26.819999999999997</v>
      </c>
      <c r="J47" s="15"/>
      <c r="K47" s="15"/>
    </row>
    <row r="48" spans="1:11">
      <c r="A48" s="2"/>
      <c r="B48" s="9"/>
      <c r="C48" s="12" t="s">
        <v>74</v>
      </c>
      <c r="D48" s="11"/>
    </row>
    <row r="49" spans="1:4">
      <c r="A49" s="2"/>
      <c r="B49" s="9"/>
      <c r="C49" s="12" t="s">
        <v>75</v>
      </c>
      <c r="D49" s="13">
        <f>D3+D8+D16+D21+D26+D31+D34+D35+D36+D45+D46</f>
        <v>23.119999999999997</v>
      </c>
    </row>
    <row r="50" spans="1:4">
      <c r="A50" s="2"/>
      <c r="B50" s="9"/>
      <c r="C50" s="12" t="s">
        <v>46</v>
      </c>
      <c r="D50" s="11"/>
    </row>
    <row r="51" spans="1:4">
      <c r="A51" s="2"/>
      <c r="B51" s="9"/>
      <c r="C51" s="12" t="s">
        <v>75</v>
      </c>
      <c r="D51" s="13">
        <f>D37</f>
        <v>3.6999999999999997</v>
      </c>
    </row>
    <row r="53" spans="1:4">
      <c r="B53" s="14" t="s">
        <v>79</v>
      </c>
      <c r="C53" s="14"/>
      <c r="D53" s="14"/>
    </row>
    <row r="54" spans="1:4">
      <c r="B54" s="14"/>
      <c r="C54" s="14"/>
      <c r="D54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opLeftCell="A34" workbookViewId="0">
      <selection activeCell="M50" sqref="M5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44.2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4.2200000000000006</v>
      </c>
      <c r="J3" s="5"/>
    </row>
    <row r="4" spans="1:10">
      <c r="A4" s="2"/>
      <c r="B4" s="10">
        <v>1</v>
      </c>
      <c r="C4" s="3" t="s">
        <v>6</v>
      </c>
      <c r="D4" s="11">
        <f>3.5+10%</f>
        <v>3.6</v>
      </c>
    </row>
    <row r="5" spans="1:10">
      <c r="A5" s="2"/>
      <c r="B5" s="10">
        <v>2</v>
      </c>
      <c r="C5" s="3" t="s">
        <v>7</v>
      </c>
      <c r="D5" s="11">
        <f>0.3+10%</f>
        <v>0.4</v>
      </c>
    </row>
    <row r="6" spans="1:10">
      <c r="A6" s="2"/>
      <c r="B6" s="10">
        <v>3</v>
      </c>
      <c r="C6" s="3" t="s">
        <v>8</v>
      </c>
      <c r="D6" s="11">
        <f>0.01+10%</f>
        <v>0.11</v>
      </c>
    </row>
    <row r="7" spans="1:10">
      <c r="A7" s="2"/>
      <c r="B7" s="10">
        <v>4</v>
      </c>
      <c r="C7" s="3" t="s">
        <v>80</v>
      </c>
      <c r="D7" s="11">
        <f>0.01+10%</f>
        <v>0.11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2.5599999999999996</v>
      </c>
      <c r="H8" s="1"/>
    </row>
    <row r="9" spans="1:10">
      <c r="A9" s="2"/>
      <c r="B9" s="10">
        <v>5</v>
      </c>
      <c r="C9" s="3" t="s">
        <v>11</v>
      </c>
      <c r="D9" s="11">
        <f>0.06+10%</f>
        <v>0.16</v>
      </c>
    </row>
    <row r="10" spans="1:10">
      <c r="A10" s="2"/>
      <c r="B10" s="10">
        <v>6</v>
      </c>
      <c r="C10" s="3" t="s">
        <v>12</v>
      </c>
      <c r="D10" s="11">
        <f>0.86+10%</f>
        <v>0.96</v>
      </c>
    </row>
    <row r="11" spans="1:10">
      <c r="A11" s="2"/>
      <c r="B11" s="10">
        <v>7</v>
      </c>
      <c r="C11" s="3" t="s">
        <v>13</v>
      </c>
      <c r="D11" s="11">
        <f>0.43+10%</f>
        <v>0.53</v>
      </c>
    </row>
    <row r="12" spans="1:10">
      <c r="A12" s="2"/>
      <c r="B12" s="10">
        <v>8</v>
      </c>
      <c r="C12" s="3" t="s">
        <v>14</v>
      </c>
      <c r="D12" s="11">
        <f>0.06+10%</f>
        <v>0.16</v>
      </c>
    </row>
    <row r="13" spans="1:10" ht="24.75">
      <c r="A13" s="2"/>
      <c r="B13" s="10">
        <v>9</v>
      </c>
      <c r="C13" s="4" t="s">
        <v>15</v>
      </c>
      <c r="D13" s="11">
        <f>0.07+10%</f>
        <v>0.17</v>
      </c>
    </row>
    <row r="14" spans="1:10">
      <c r="A14" s="2"/>
      <c r="B14" s="10">
        <v>10</v>
      </c>
      <c r="C14" s="3" t="s">
        <v>16</v>
      </c>
      <c r="D14" s="11">
        <f>0.48+10%</f>
        <v>0.57999999999999996</v>
      </c>
    </row>
    <row r="15" spans="1:10">
      <c r="A15" s="2"/>
      <c r="B15" s="9" t="s">
        <v>17</v>
      </c>
      <c r="C15" s="8" t="s">
        <v>18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D18+D19+D20+D21+D17</f>
        <v>2.3199999999999998</v>
      </c>
    </row>
    <row r="17" spans="1:4">
      <c r="A17" s="2"/>
      <c r="B17" s="10">
        <v>11</v>
      </c>
      <c r="C17" s="3" t="s">
        <v>21</v>
      </c>
      <c r="D17" s="11">
        <f>0.13+10%</f>
        <v>0.23</v>
      </c>
    </row>
    <row r="18" spans="1:4" ht="24.75">
      <c r="A18" s="2"/>
      <c r="B18" s="10">
        <v>12</v>
      </c>
      <c r="C18" s="4" t="s">
        <v>83</v>
      </c>
      <c r="D18" s="11">
        <f>0.02+10%</f>
        <v>0.12000000000000001</v>
      </c>
    </row>
    <row r="19" spans="1:4">
      <c r="A19" s="2"/>
      <c r="B19" s="10">
        <v>13</v>
      </c>
      <c r="C19" s="3" t="s">
        <v>22</v>
      </c>
      <c r="D19" s="11">
        <f>0.11+10%</f>
        <v>0.21000000000000002</v>
      </c>
    </row>
    <row r="20" spans="1:4">
      <c r="A20" s="2"/>
      <c r="B20" s="10">
        <v>14</v>
      </c>
      <c r="C20" s="3" t="s">
        <v>23</v>
      </c>
      <c r="D20" s="11">
        <f>0.08+10%</f>
        <v>0.18</v>
      </c>
    </row>
    <row r="21" spans="1:4">
      <c r="A21" s="2"/>
      <c r="B21" s="10">
        <v>15</v>
      </c>
      <c r="C21" s="3" t="s">
        <v>84</v>
      </c>
      <c r="D21" s="11">
        <f>1.48+10%</f>
        <v>1.58</v>
      </c>
    </row>
    <row r="22" spans="1:4">
      <c r="A22" s="2"/>
      <c r="B22" s="9" t="s">
        <v>24</v>
      </c>
      <c r="C22" s="8" t="s">
        <v>25</v>
      </c>
      <c r="D22" s="13">
        <f>D23+D24+D25+D26</f>
        <v>1.26</v>
      </c>
    </row>
    <row r="23" spans="1:4">
      <c r="A23" s="2"/>
      <c r="B23" s="10">
        <v>16</v>
      </c>
      <c r="C23" s="3" t="s">
        <v>26</v>
      </c>
      <c r="D23" s="11">
        <f>0.15+10%</f>
        <v>0.25</v>
      </c>
    </row>
    <row r="24" spans="1:4">
      <c r="A24" s="2"/>
      <c r="B24" s="10">
        <v>17</v>
      </c>
      <c r="C24" s="3" t="s">
        <v>27</v>
      </c>
      <c r="D24" s="11">
        <f>0.12+10%</f>
        <v>0.22</v>
      </c>
    </row>
    <row r="25" spans="1:4">
      <c r="A25" s="2"/>
      <c r="B25" s="10">
        <v>18</v>
      </c>
      <c r="C25" s="3" t="s">
        <v>28</v>
      </c>
      <c r="D25" s="11">
        <f>0.06+10%</f>
        <v>0.16</v>
      </c>
    </row>
    <row r="26" spans="1:4">
      <c r="A26" s="2"/>
      <c r="B26" s="10">
        <v>19</v>
      </c>
      <c r="C26" s="3" t="s">
        <v>85</v>
      </c>
      <c r="D26" s="11">
        <f>0.53+10%</f>
        <v>0.63</v>
      </c>
    </row>
    <row r="27" spans="1:4">
      <c r="A27" s="2"/>
      <c r="B27" s="9" t="s">
        <v>31</v>
      </c>
      <c r="C27" s="8" t="s">
        <v>32</v>
      </c>
      <c r="D27" s="13">
        <f>D28+D29+D30+D31</f>
        <v>0.97000000000000008</v>
      </c>
    </row>
    <row r="28" spans="1:4">
      <c r="A28" s="2"/>
      <c r="B28" s="10">
        <v>20</v>
      </c>
      <c r="C28" s="3" t="s">
        <v>33</v>
      </c>
      <c r="D28" s="11">
        <f>0.02+10%</f>
        <v>0.12000000000000001</v>
      </c>
    </row>
    <row r="29" spans="1:4">
      <c r="A29" s="2"/>
      <c r="B29" s="10">
        <v>21</v>
      </c>
      <c r="C29" s="3" t="s">
        <v>34</v>
      </c>
      <c r="D29" s="11">
        <f>0.26+10%</f>
        <v>0.36</v>
      </c>
    </row>
    <row r="30" spans="1:4">
      <c r="A30" s="2"/>
      <c r="B30" s="10">
        <v>22</v>
      </c>
      <c r="C30" s="3" t="s">
        <v>35</v>
      </c>
      <c r="D30" s="11">
        <f>0.23+10%</f>
        <v>0.33</v>
      </c>
    </row>
    <row r="31" spans="1:4">
      <c r="A31" s="2"/>
      <c r="B31" s="10">
        <v>23</v>
      </c>
      <c r="C31" s="3" t="s">
        <v>36</v>
      </c>
      <c r="D31" s="11">
        <f>0.06+10%</f>
        <v>0.16</v>
      </c>
    </row>
    <row r="32" spans="1:4">
      <c r="A32" s="2"/>
      <c r="B32" s="9" t="s">
        <v>37</v>
      </c>
      <c r="C32" s="8" t="s">
        <v>38</v>
      </c>
      <c r="D32" s="13">
        <f>D33+D34</f>
        <v>1.31</v>
      </c>
    </row>
    <row r="33" spans="1:11">
      <c r="A33" s="2"/>
      <c r="B33" s="10">
        <v>24</v>
      </c>
      <c r="C33" s="3" t="s">
        <v>40</v>
      </c>
      <c r="D33" s="11">
        <f>0.21+10%</f>
        <v>0.31</v>
      </c>
    </row>
    <row r="34" spans="1:11" ht="24.75">
      <c r="A34" s="2"/>
      <c r="B34" s="10">
        <v>25</v>
      </c>
      <c r="C34" s="4" t="s">
        <v>41</v>
      </c>
      <c r="D34" s="11">
        <f>0.9+10%</f>
        <v>1</v>
      </c>
    </row>
    <row r="35" spans="1:11" ht="36.75">
      <c r="A35" s="2"/>
      <c r="B35" s="10">
        <v>26</v>
      </c>
      <c r="C35" s="4" t="s">
        <v>81</v>
      </c>
      <c r="D35" s="11">
        <f>3.7+10%</f>
        <v>3.8000000000000003</v>
      </c>
    </row>
    <row r="36" spans="1:11">
      <c r="A36" s="2"/>
      <c r="B36" s="10">
        <v>27</v>
      </c>
      <c r="C36" s="3" t="s">
        <v>43</v>
      </c>
      <c r="D36" s="11">
        <f>0.03+10%</f>
        <v>0.13</v>
      </c>
    </row>
    <row r="37" spans="1:11">
      <c r="A37" s="2"/>
      <c r="B37" s="10">
        <v>28</v>
      </c>
      <c r="C37" s="3" t="s">
        <v>44</v>
      </c>
      <c r="D37" s="11">
        <f>0.02+10%</f>
        <v>0.12000000000000001</v>
      </c>
      <c r="J37" s="15"/>
    </row>
    <row r="38" spans="1:11">
      <c r="A38" s="2"/>
      <c r="B38" s="9" t="s">
        <v>45</v>
      </c>
      <c r="C38" s="8" t="s">
        <v>46</v>
      </c>
      <c r="D38" s="13">
        <f>D39+D40+D41+D42+D43+D44+D45</f>
        <v>3.6999999999999997</v>
      </c>
    </row>
    <row r="39" spans="1:11">
      <c r="A39" s="2"/>
      <c r="B39" s="10">
        <v>29</v>
      </c>
      <c r="C39" s="3" t="s">
        <v>47</v>
      </c>
      <c r="D39" s="11">
        <v>1.47</v>
      </c>
    </row>
    <row r="40" spans="1:11">
      <c r="A40" s="2"/>
      <c r="B40" s="10">
        <v>30</v>
      </c>
      <c r="C40" s="4" t="s">
        <v>61</v>
      </c>
      <c r="D40" s="11">
        <v>0.1</v>
      </c>
    </row>
    <row r="41" spans="1:11">
      <c r="A41" s="2"/>
      <c r="B41" s="10">
        <v>31</v>
      </c>
      <c r="C41" s="4" t="s">
        <v>62</v>
      </c>
      <c r="D41" s="11">
        <v>0.22</v>
      </c>
    </row>
    <row r="42" spans="1:11">
      <c r="A42" s="2"/>
      <c r="B42" s="10">
        <v>32</v>
      </c>
      <c r="C42" s="4" t="s">
        <v>63</v>
      </c>
      <c r="D42" s="11">
        <v>1.4</v>
      </c>
    </row>
    <row r="43" spans="1:11">
      <c r="A43" s="2"/>
      <c r="B43" s="10">
        <v>33</v>
      </c>
      <c r="C43" s="4" t="s">
        <v>64</v>
      </c>
      <c r="D43" s="11">
        <v>0.39</v>
      </c>
    </row>
    <row r="44" spans="1:11">
      <c r="A44" s="2"/>
      <c r="B44" s="10">
        <v>34</v>
      </c>
      <c r="C44" s="4" t="s">
        <v>65</v>
      </c>
      <c r="D44" s="11">
        <v>0.09</v>
      </c>
    </row>
    <row r="45" spans="1:11">
      <c r="A45" s="2"/>
      <c r="B45" s="10">
        <v>35</v>
      </c>
      <c r="C45" s="4" t="s">
        <v>66</v>
      </c>
      <c r="D45" s="11">
        <v>0.03</v>
      </c>
    </row>
    <row r="46" spans="1:11">
      <c r="A46" s="2"/>
      <c r="B46" s="9" t="s">
        <v>67</v>
      </c>
      <c r="C46" s="12" t="s">
        <v>82</v>
      </c>
      <c r="D46" s="13">
        <f>3.65+10%</f>
        <v>3.75</v>
      </c>
    </row>
    <row r="47" spans="1:11">
      <c r="A47" s="2"/>
      <c r="B47" s="9" t="s">
        <v>69</v>
      </c>
      <c r="C47" s="12" t="s">
        <v>72</v>
      </c>
      <c r="D47" s="13">
        <v>5.36</v>
      </c>
    </row>
    <row r="48" spans="1:11">
      <c r="A48" s="2"/>
      <c r="B48" s="9"/>
      <c r="C48" s="12" t="s">
        <v>73</v>
      </c>
      <c r="D48" s="13">
        <f>D50+D52</f>
        <v>29.5</v>
      </c>
      <c r="J48" s="15"/>
      <c r="K48" s="15"/>
    </row>
    <row r="49" spans="1:4">
      <c r="A49" s="2"/>
      <c r="B49" s="9"/>
      <c r="C49" s="12" t="s">
        <v>74</v>
      </c>
      <c r="D49" s="11"/>
    </row>
    <row r="50" spans="1:4">
      <c r="A50" s="2"/>
      <c r="B50" s="9"/>
      <c r="C50" s="12" t="s">
        <v>75</v>
      </c>
      <c r="D50" s="13">
        <f>D3+D8+D16+D22+D27+D32+D35+D36+D37+D46+D47</f>
        <v>25.8</v>
      </c>
    </row>
    <row r="51" spans="1:4">
      <c r="A51" s="2"/>
      <c r="B51" s="9"/>
      <c r="C51" s="12" t="s">
        <v>46</v>
      </c>
      <c r="D51" s="11"/>
    </row>
    <row r="52" spans="1:4">
      <c r="A52" s="2"/>
      <c r="B52" s="9"/>
      <c r="C52" s="12" t="s">
        <v>75</v>
      </c>
      <c r="D52" s="13">
        <f>D38</f>
        <v>3.6999999999999997</v>
      </c>
    </row>
    <row r="54" spans="1:4">
      <c r="B54" s="14" t="s">
        <v>79</v>
      </c>
      <c r="C54" s="14"/>
      <c r="D54" s="14"/>
    </row>
    <row r="55" spans="1:4">
      <c r="B55" s="14"/>
      <c r="C55" s="14"/>
      <c r="D55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52"/>
  <sheetViews>
    <sheetView topLeftCell="A31" workbookViewId="0">
      <selection activeCell="K43" sqref="K43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69" customHeight="1">
      <c r="A1" s="16" t="s">
        <v>104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2.1999999999999997</v>
      </c>
      <c r="J3" s="5"/>
    </row>
    <row r="4" spans="1:10">
      <c r="A4" s="2"/>
      <c r="B4" s="10">
        <v>1</v>
      </c>
      <c r="C4" s="3" t="s">
        <v>6</v>
      </c>
      <c r="D4" s="11">
        <v>1.85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0.88000000000000012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0.35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0.33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1.9999999999999998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</row>
    <row r="36" spans="1:11">
      <c r="A36" s="2"/>
      <c r="B36" s="9" t="s">
        <v>45</v>
      </c>
      <c r="C36" s="8" t="s">
        <v>46</v>
      </c>
      <c r="D36" s="13">
        <f>D37+D39+D40+D41+D42+D43+D38</f>
        <v>13.01</v>
      </c>
    </row>
    <row r="37" spans="1:11">
      <c r="A37" s="2"/>
      <c r="B37" s="10">
        <v>27</v>
      </c>
      <c r="C37" s="3" t="s">
        <v>47</v>
      </c>
      <c r="D37" s="11">
        <v>1.1200000000000001</v>
      </c>
    </row>
    <row r="38" spans="1:11">
      <c r="A38" s="2"/>
      <c r="B38" s="10">
        <v>28</v>
      </c>
      <c r="C38" s="3" t="s">
        <v>84</v>
      </c>
      <c r="D38" s="11">
        <v>8.94</v>
      </c>
    </row>
    <row r="39" spans="1:11">
      <c r="A39" s="2"/>
      <c r="B39" s="10">
        <v>29</v>
      </c>
      <c r="C39" s="4" t="s">
        <v>62</v>
      </c>
      <c r="D39" s="11">
        <v>0.24</v>
      </c>
    </row>
    <row r="40" spans="1:11">
      <c r="A40" s="2"/>
      <c r="B40" s="10">
        <v>30</v>
      </c>
      <c r="C40" s="4" t="s">
        <v>92</v>
      </c>
      <c r="D40" s="11">
        <v>1.54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5.9</v>
      </c>
    </row>
    <row r="45" spans="1:11">
      <c r="A45" s="2"/>
      <c r="B45" s="9"/>
      <c r="C45" s="12" t="s">
        <v>73</v>
      </c>
      <c r="D45" s="13">
        <f>D47+D49</f>
        <v>31.15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18.14</v>
      </c>
      <c r="J47" s="15"/>
    </row>
    <row r="48" spans="1:11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13.01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52"/>
  <sheetViews>
    <sheetView topLeftCell="A31" workbookViewId="0">
      <selection activeCell="L46" sqref="L46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60" customHeight="1">
      <c r="A1" s="16" t="s">
        <v>102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D4+D5+D6+D7</f>
        <v>1.18</v>
      </c>
      <c r="J3" s="5"/>
    </row>
    <row r="4" spans="1:10">
      <c r="A4" s="2"/>
      <c r="B4" s="10">
        <v>1</v>
      </c>
      <c r="C4" s="3" t="s">
        <v>6</v>
      </c>
      <c r="D4" s="11">
        <v>0.83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  <c r="J7" s="15"/>
    </row>
    <row r="8" spans="1:10" ht="24.75">
      <c r="A8" s="2"/>
      <c r="B8" s="9" t="s">
        <v>9</v>
      </c>
      <c r="C8" s="12" t="s">
        <v>10</v>
      </c>
      <c r="D8" s="13">
        <f>D9+D10+D11+D12+D13</f>
        <v>1.03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0.35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0.48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3.38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1.5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  <c r="K35" s="15"/>
    </row>
    <row r="36" spans="1:11">
      <c r="A36" s="2"/>
      <c r="B36" s="9" t="s">
        <v>45</v>
      </c>
      <c r="C36" s="8" t="s">
        <v>46</v>
      </c>
      <c r="D36" s="13">
        <f>D37+D39+D40+D41+D42+D43+D38</f>
        <v>6.8199999999999994</v>
      </c>
    </row>
    <row r="37" spans="1:11">
      <c r="A37" s="2"/>
      <c r="B37" s="10">
        <v>27</v>
      </c>
      <c r="C37" s="3" t="s">
        <v>47</v>
      </c>
      <c r="D37" s="11">
        <v>1.82</v>
      </c>
    </row>
    <row r="38" spans="1:11">
      <c r="A38" s="2"/>
      <c r="B38" s="10">
        <v>28</v>
      </c>
      <c r="C38" s="3" t="s">
        <v>84</v>
      </c>
      <c r="D38" s="11">
        <v>3.19</v>
      </c>
    </row>
    <row r="39" spans="1:11">
      <c r="A39" s="2"/>
      <c r="B39" s="10">
        <v>29</v>
      </c>
      <c r="C39" s="4" t="s">
        <v>62</v>
      </c>
      <c r="D39" s="11">
        <v>0.1</v>
      </c>
    </row>
    <row r="40" spans="1:11">
      <c r="A40" s="2"/>
      <c r="B40" s="10">
        <v>30</v>
      </c>
      <c r="C40" s="4" t="s">
        <v>92</v>
      </c>
      <c r="D40" s="11">
        <v>0.54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4.63</v>
      </c>
    </row>
    <row r="45" spans="1:11">
      <c r="A45" s="2"/>
      <c r="B45" s="9"/>
      <c r="C45" s="12" t="s">
        <v>73</v>
      </c>
      <c r="D45" s="13">
        <f>D47+D49</f>
        <v>24.2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17.38</v>
      </c>
      <c r="J47" s="15"/>
    </row>
    <row r="48" spans="1:11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6.8199999999999994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topLeftCell="A34" workbookViewId="0">
      <selection activeCell="J48" sqref="J48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44.25" customHeight="1">
      <c r="A1" s="16" t="s">
        <v>101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1.06</v>
      </c>
      <c r="J3" s="5"/>
    </row>
    <row r="4" spans="1:10">
      <c r="A4" s="2"/>
      <c r="B4" s="10">
        <v>1</v>
      </c>
      <c r="C4" s="3" t="s">
        <v>6</v>
      </c>
      <c r="D4" s="11">
        <v>0.74</v>
      </c>
    </row>
    <row r="5" spans="1:10">
      <c r="A5" s="2"/>
      <c r="B5" s="10">
        <v>2</v>
      </c>
      <c r="C5" s="3" t="s">
        <v>7</v>
      </c>
      <c r="D5" s="11">
        <v>0.3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1.03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0.35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0.48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2.3800000000000003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1.5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0.63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2" ht="36.75">
      <c r="A33" s="2"/>
      <c r="B33" s="9">
        <v>24</v>
      </c>
      <c r="C33" s="12" t="s">
        <v>81</v>
      </c>
      <c r="D33" s="13">
        <v>4.37</v>
      </c>
    </row>
    <row r="34" spans="1:12">
      <c r="A34" s="2"/>
      <c r="B34" s="9">
        <v>25</v>
      </c>
      <c r="C34" s="8" t="s">
        <v>43</v>
      </c>
      <c r="D34" s="13">
        <v>0.03</v>
      </c>
    </row>
    <row r="35" spans="1:12">
      <c r="A35" s="2"/>
      <c r="B35" s="9">
        <v>26</v>
      </c>
      <c r="C35" s="8" t="s">
        <v>44</v>
      </c>
      <c r="D35" s="13">
        <v>0.02</v>
      </c>
      <c r="J35" s="15"/>
    </row>
    <row r="36" spans="1:12">
      <c r="A36" s="2"/>
      <c r="B36" s="9" t="s">
        <v>45</v>
      </c>
      <c r="C36" s="8" t="s">
        <v>46</v>
      </c>
      <c r="D36" s="13">
        <f>D37+D39+D40+D41+D42+D43+D38</f>
        <v>11.209999999999999</v>
      </c>
    </row>
    <row r="37" spans="1:12">
      <c r="A37" s="2"/>
      <c r="B37" s="10">
        <v>27</v>
      </c>
      <c r="C37" s="3" t="s">
        <v>47</v>
      </c>
      <c r="D37" s="11">
        <v>1.1200000000000001</v>
      </c>
    </row>
    <row r="38" spans="1:12">
      <c r="A38" s="2"/>
      <c r="B38" s="10">
        <v>28</v>
      </c>
      <c r="C38" s="3" t="s">
        <v>84</v>
      </c>
      <c r="D38" s="11">
        <v>3</v>
      </c>
    </row>
    <row r="39" spans="1:12">
      <c r="A39" s="2"/>
      <c r="B39" s="10">
        <v>29</v>
      </c>
      <c r="C39" s="4" t="s">
        <v>62</v>
      </c>
      <c r="D39" s="11">
        <v>0.24</v>
      </c>
    </row>
    <row r="40" spans="1:12">
      <c r="A40" s="2"/>
      <c r="B40" s="10">
        <v>30</v>
      </c>
      <c r="C40" s="4" t="s">
        <v>92</v>
      </c>
      <c r="D40" s="11">
        <v>5.68</v>
      </c>
    </row>
    <row r="41" spans="1:12">
      <c r="A41" s="2"/>
      <c r="B41" s="10">
        <v>31</v>
      </c>
      <c r="C41" s="4" t="s">
        <v>93</v>
      </c>
      <c r="D41" s="11">
        <v>0.44</v>
      </c>
    </row>
    <row r="42" spans="1:12">
      <c r="A42" s="2"/>
      <c r="B42" s="10">
        <v>32</v>
      </c>
      <c r="C42" s="4" t="s">
        <v>53</v>
      </c>
      <c r="D42" s="11">
        <v>0.7</v>
      </c>
    </row>
    <row r="43" spans="1:12">
      <c r="A43" s="2"/>
      <c r="B43" s="10">
        <v>33</v>
      </c>
      <c r="C43" s="4" t="s">
        <v>66</v>
      </c>
      <c r="D43" s="11">
        <v>0.03</v>
      </c>
    </row>
    <row r="44" spans="1:12">
      <c r="A44" s="2"/>
      <c r="B44" s="9" t="s">
        <v>67</v>
      </c>
      <c r="C44" s="12" t="s">
        <v>95</v>
      </c>
      <c r="D44" s="13">
        <v>5.36</v>
      </c>
    </row>
    <row r="45" spans="1:12">
      <c r="A45" s="2"/>
      <c r="B45" s="9"/>
      <c r="C45" s="12" t="s">
        <v>73</v>
      </c>
      <c r="D45" s="13">
        <f>D47+D49</f>
        <v>28.199999999999996</v>
      </c>
      <c r="J45" s="15"/>
      <c r="K45" s="15"/>
      <c r="L45" s="15"/>
    </row>
    <row r="46" spans="1:12">
      <c r="A46" s="2"/>
      <c r="B46" s="9"/>
      <c r="C46" s="12" t="s">
        <v>74</v>
      </c>
      <c r="D46" s="11"/>
    </row>
    <row r="47" spans="1:12">
      <c r="A47" s="2"/>
      <c r="B47" s="9"/>
      <c r="C47" s="12" t="s">
        <v>75</v>
      </c>
      <c r="D47" s="13">
        <f>D15+D20+D25+D30+D33+D34+D35+D44+D8+D3</f>
        <v>16.989999999999998</v>
      </c>
      <c r="J47" s="15"/>
    </row>
    <row r="48" spans="1:12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11.209999999999999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общий 26,82</vt:lpstr>
      <vt:lpstr>мкр 6 дома1-7  31,15</vt:lpstr>
      <vt:lpstr>34,52 мкр 1-69;2-27</vt:lpstr>
      <vt:lpstr>мкр.7 дома 5,11 мкр 1-8, 2-22</vt:lpstr>
      <vt:lpstr>мкр 6 дома1-7</vt:lpstr>
      <vt:lpstr>31,15</vt:lpstr>
      <vt:lpstr>24,20</vt:lpstr>
      <vt:lpstr>25,64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2020-01-28T08:45:13Z</dcterms:modified>
</cp:coreProperties>
</file>